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Документы\Отдел АиИР\-=Для зап=-\07-05 ЭАР\ПРОЕКТЫ ОБ\ПРОЕКТ ОБ 2021\Приложения\"/>
    </mc:Choice>
  </mc:AlternateContent>
  <bookViews>
    <workbookView xWindow="120" yWindow="300" windowWidth="9450" windowHeight="6735"/>
  </bookViews>
  <sheets>
    <sheet name="Приложение 1" sheetId="4" r:id="rId1"/>
  </sheets>
  <definedNames>
    <definedName name="_xlnm.Print_Titles" localSheetId="0">'Приложение 1'!$4:$7</definedName>
  </definedNames>
  <calcPr calcId="162913"/>
</workbook>
</file>

<file path=xl/calcChain.xml><?xml version="1.0" encoding="utf-8"?>
<calcChain xmlns="http://schemas.openxmlformats.org/spreadsheetml/2006/main">
  <c r="M15" i="4" l="1"/>
  <c r="L15" i="4"/>
  <c r="I20" i="4"/>
  <c r="I21" i="4"/>
  <c r="M18" i="4"/>
  <c r="M20" i="4"/>
  <c r="M21" i="4"/>
  <c r="L18" i="4"/>
  <c r="L20" i="4"/>
  <c r="L21" i="4"/>
  <c r="I18" i="4"/>
  <c r="H20" i="4"/>
  <c r="H21" i="4"/>
  <c r="H18" i="4"/>
  <c r="H22" i="4"/>
  <c r="H23" i="4"/>
  <c r="H25" i="4"/>
  <c r="H26" i="4"/>
  <c r="H27" i="4"/>
  <c r="H28" i="4"/>
  <c r="H29" i="4"/>
  <c r="H30" i="4"/>
  <c r="H31" i="4"/>
  <c r="H32" i="4"/>
  <c r="E10" i="4" l="1"/>
  <c r="F10" i="4"/>
  <c r="E13" i="4"/>
  <c r="E9" i="4" s="1"/>
  <c r="E8" i="4" s="1"/>
  <c r="F13" i="4"/>
  <c r="F9" i="4" s="1"/>
  <c r="F8" i="4" s="1"/>
  <c r="E16" i="4"/>
  <c r="F16" i="4"/>
  <c r="E19" i="4"/>
  <c r="F19" i="4"/>
  <c r="E24" i="4"/>
  <c r="F24" i="4"/>
  <c r="D19" i="4"/>
  <c r="K19" i="4" s="1"/>
  <c r="D16" i="4"/>
  <c r="N19" i="4" l="1"/>
  <c r="M19" i="4"/>
  <c r="L19" i="4"/>
  <c r="H19" i="4"/>
  <c r="C24" i="4"/>
  <c r="D13" i="4" l="1"/>
  <c r="D10" i="4"/>
  <c r="D9" i="4" l="1"/>
  <c r="I15" i="4"/>
  <c r="J15" i="4"/>
  <c r="N15" i="4"/>
  <c r="H15" i="4"/>
  <c r="G15" i="4"/>
  <c r="K15" i="4"/>
  <c r="C10" i="4" l="1"/>
  <c r="C13" i="4"/>
  <c r="C9" i="4" l="1"/>
  <c r="C8" i="4" s="1"/>
  <c r="C33" i="4" s="1"/>
  <c r="F33" i="4" l="1"/>
  <c r="E33" i="4"/>
  <c r="D24" i="4"/>
  <c r="D8" i="4" l="1"/>
  <c r="H24" i="4"/>
  <c r="G19" i="4"/>
  <c r="I19" i="4"/>
  <c r="J19" i="4"/>
  <c r="D33" i="4" l="1"/>
  <c r="H33" i="4" s="1"/>
  <c r="H17" i="4" l="1"/>
  <c r="K11" i="4"/>
  <c r="L11" i="4"/>
  <c r="M11" i="4"/>
  <c r="N11" i="4"/>
  <c r="K12" i="4"/>
  <c r="L12" i="4"/>
  <c r="M12" i="4"/>
  <c r="N12" i="4"/>
  <c r="K14" i="4"/>
  <c r="L14" i="4"/>
  <c r="M14" i="4"/>
  <c r="N14" i="4"/>
  <c r="K16" i="4"/>
  <c r="L16" i="4"/>
  <c r="M16" i="4"/>
  <c r="N16" i="4"/>
  <c r="K17" i="4"/>
  <c r="L17" i="4"/>
  <c r="M17" i="4"/>
  <c r="N17" i="4"/>
  <c r="K22" i="4"/>
  <c r="L22" i="4"/>
  <c r="M22" i="4"/>
  <c r="N22" i="4"/>
  <c r="K23" i="4"/>
  <c r="L23" i="4"/>
  <c r="M23" i="4"/>
  <c r="N23" i="4"/>
  <c r="K25" i="4"/>
  <c r="L25" i="4"/>
  <c r="M25" i="4"/>
  <c r="N25" i="4"/>
  <c r="K26" i="4"/>
  <c r="L26" i="4"/>
  <c r="M26" i="4"/>
  <c r="N26" i="4"/>
  <c r="K27" i="4"/>
  <c r="L27" i="4"/>
  <c r="M27" i="4"/>
  <c r="N27" i="4"/>
  <c r="K28" i="4"/>
  <c r="L28" i="4"/>
  <c r="M28" i="4"/>
  <c r="N28" i="4"/>
  <c r="K29" i="4"/>
  <c r="N29" i="4"/>
  <c r="K30" i="4"/>
  <c r="L30" i="4"/>
  <c r="M30" i="4"/>
  <c r="N30" i="4"/>
  <c r="K31" i="4"/>
  <c r="L31" i="4"/>
  <c r="M31" i="4"/>
  <c r="N31" i="4"/>
  <c r="K32" i="4"/>
  <c r="L32" i="4"/>
  <c r="M32" i="4"/>
  <c r="N32" i="4"/>
  <c r="G11" i="4"/>
  <c r="H11" i="4"/>
  <c r="I11" i="4"/>
  <c r="J11" i="4"/>
  <c r="G12" i="4"/>
  <c r="H12" i="4"/>
  <c r="I12" i="4"/>
  <c r="J12" i="4"/>
  <c r="G14" i="4"/>
  <c r="H14" i="4"/>
  <c r="I14" i="4"/>
  <c r="J14" i="4"/>
  <c r="G16" i="4"/>
  <c r="H16" i="4"/>
  <c r="I16" i="4"/>
  <c r="J16" i="4"/>
  <c r="G17" i="4"/>
  <c r="I17" i="4"/>
  <c r="J17" i="4"/>
  <c r="G22" i="4"/>
  <c r="I22" i="4"/>
  <c r="J22" i="4"/>
  <c r="G23" i="4"/>
  <c r="I23" i="4"/>
  <c r="J23" i="4"/>
  <c r="G25" i="4"/>
  <c r="I25" i="4"/>
  <c r="J25" i="4"/>
  <c r="G26" i="4"/>
  <c r="I26" i="4"/>
  <c r="J26" i="4"/>
  <c r="G27" i="4"/>
  <c r="I27" i="4"/>
  <c r="J27" i="4"/>
  <c r="G28" i="4"/>
  <c r="I28" i="4"/>
  <c r="J28" i="4"/>
  <c r="G29" i="4"/>
  <c r="I29" i="4"/>
  <c r="J29" i="4"/>
  <c r="G30" i="4"/>
  <c r="I30" i="4"/>
  <c r="J30" i="4"/>
  <c r="G31" i="4"/>
  <c r="I31" i="4"/>
  <c r="J31" i="4"/>
  <c r="G32" i="4"/>
  <c r="I32" i="4"/>
  <c r="J32" i="4"/>
  <c r="L24" i="4" l="1"/>
  <c r="M10" i="4" l="1"/>
  <c r="I10" i="4"/>
  <c r="L10" i="4"/>
  <c r="H10" i="4"/>
  <c r="M24" i="4"/>
  <c r="I24" i="4"/>
  <c r="N24" i="4"/>
  <c r="J24" i="4"/>
  <c r="K24" i="4"/>
  <c r="G24" i="4"/>
  <c r="L13" i="4" l="1"/>
  <c r="H13" i="4"/>
  <c r="N13" i="4"/>
  <c r="I13" i="4"/>
  <c r="M13" i="4"/>
  <c r="J13" i="4"/>
  <c r="G13" i="4"/>
  <c r="K13" i="4"/>
  <c r="J10" i="4" l="1"/>
  <c r="G10" i="4"/>
  <c r="N10" i="4"/>
  <c r="K10" i="4"/>
  <c r="H9" i="4"/>
  <c r="M9" i="4"/>
  <c r="I9" i="4"/>
  <c r="L9" i="4"/>
  <c r="M8" i="4" l="1"/>
  <c r="I8" i="4"/>
  <c r="M33" i="4" l="1"/>
  <c r="I33" i="4"/>
  <c r="L8" i="4"/>
  <c r="H8" i="4"/>
  <c r="L33" i="4" l="1"/>
  <c r="K9" i="4" l="1"/>
  <c r="N9" i="4"/>
  <c r="G9" i="4"/>
  <c r="J9" i="4"/>
  <c r="J8" i="4" l="1"/>
  <c r="N8" i="4"/>
  <c r="G8" i="4"/>
  <c r="K8" i="4"/>
  <c r="N33" i="4" l="1"/>
  <c r="J33" i="4"/>
  <c r="K33" i="4"/>
  <c r="G33" i="4"/>
</calcChain>
</file>

<file path=xl/sharedStrings.xml><?xml version="1.0" encoding="utf-8"?>
<sst xmlns="http://schemas.openxmlformats.org/spreadsheetml/2006/main" count="65" uniqueCount="49">
  <si>
    <t>Наименование доходов</t>
  </si>
  <si>
    <t xml:space="preserve">Рост  (снижение)  доходов </t>
  </si>
  <si>
    <t>Темп роста (снижения) доходов</t>
  </si>
  <si>
    <t>к предыдущему году</t>
  </si>
  <si>
    <t>А</t>
  </si>
  <si>
    <t>Налоги на прибыль, доходы</t>
  </si>
  <si>
    <t>Налог на прибыль организаций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</si>
  <si>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</si>
  <si>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</si>
  <si>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Налог на имущество организаций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</si>
  <si>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</si>
  <si>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</si>
  <si>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</si>
  <si>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</si>
  <si>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</si>
  <si>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</si>
  <si>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</si>
  <si>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</si>
  <si>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</si>
  <si>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Налоговые доходы</t>
  </si>
  <si>
    <t>НАЛОГОВЫЕ И НЕНАЛОГОВЫЕ ДОХОДЫ</t>
  </si>
  <si>
    <t>Неналоговые доходы</t>
  </si>
  <si>
    <t>Государственная пошлина</t>
  </si>
  <si>
    <t>№ строки</t>
  </si>
  <si>
    <t>Акцизы по подакцизным товарам (продукции), производимым на территории Российской Федерации</t>
  </si>
  <si>
    <t>Налоги на имущество, в том числе:</t>
  </si>
  <si>
    <t>ВСЕГО ДОХОДОВ</t>
  </si>
  <si>
    <t>(тыс. руб.)</t>
  </si>
  <si>
    <t>Прогноз 
на 2021 год</t>
  </si>
  <si>
    <t xml:space="preserve">2021 г. </t>
  </si>
  <si>
    <t>2021 г.  (%)</t>
  </si>
  <si>
    <t>Прогноз 
на 2022 год</t>
  </si>
  <si>
    <t xml:space="preserve">2022 г. </t>
  </si>
  <si>
    <t>2022 г.  (%)</t>
  </si>
  <si>
    <t>Налоги, сборы и регулярные платежи за пользование природными ресурсами</t>
  </si>
  <si>
    <t>Налоги на совокупный доход</t>
  </si>
  <si>
    <t>-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</si>
  <si>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</si>
  <si>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</si>
  <si>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</si>
  <si>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 xml:space="preserve">2023 г. </t>
  </si>
  <si>
    <t xml:space="preserve">2023год к 2020году </t>
  </si>
  <si>
    <t>2023 г.  (%)</t>
  </si>
  <si>
    <t xml:space="preserve">Доходы областного бюджета на 2021-2023 годы </t>
  </si>
  <si>
    <t>Прогноз 
на 2023 год</t>
  </si>
  <si>
    <t>Оценка на 2020 год</t>
  </si>
  <si>
    <t>н/д</t>
  </si>
  <si>
    <t xml:space="preserve">2023 год к 2020 году    (%) </t>
  </si>
  <si>
    <t>Приложение 1 к заключению на проект закона Калужской области  "Об областном бюджете на 2021 год и на плановый период 2022 и 2023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</si>
</sst>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(* #,##0.00_);_(* \(#,##0.00\);_(* &quot;-&quot;??_);_(@_)"/>
    <numFmt numFmtId="166" formatCode="#,##0.0"/>
  </numFmts>
  <fonts count="1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Garamond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1" fontId="10" fillId="0" borderId="0"/>
    <xf numFmtId="0" fontId="1" fillId="0" borderId="0"/>
    <xf numFmtId="164" fontId="1" fillId="0" borderId="0" applyFont="0" applyFill="0" applyBorder="0" applyAlignment="0" applyProtection="0"/>
  </cellStyleXfs>
  <cellXfs count="41">
    <xf numFmtId="0" fontId="0" fillId="0" borderId="0" xfId="0"/>
    <xf numFmtId="166" fontId="4" fillId="0" borderId="0" xfId="0" applyNumberFormat="1" applyFont="1" applyFill="1" applyBorder="1" applyAlignment="1">
      <alignment horizontal="justify" vertical="center" wrapText="1"/>
    </xf>
    <xf numFmtId="166" fontId="5" fillId="0" borderId="0" xfId="0" applyNumberFormat="1" applyFont="1" applyFill="1" applyBorder="1" applyAlignment="1">
      <alignment vertical="center" wrapText="1"/>
    </xf>
    <xf numFmtId="166" fontId="8" fillId="0" borderId="0" xfId="0" applyNumberFormat="1" applyFont="1" applyFill="1" applyAlignment="1">
      <alignment horizontal="justify" vertical="center" wrapText="1"/>
    </xf>
    <xf numFmtId="166" fontId="9" fillId="0" borderId="0" xfId="0" applyNumberFormat="1" applyFont="1" applyFill="1" applyBorder="1" applyAlignment="1">
      <alignment vertical="center" wrapText="1"/>
    </xf>
    <xf numFmtId="166" fontId="9" fillId="0" borderId="0" xfId="0" applyNumberFormat="1" applyFont="1" applyFill="1" applyAlignment="1">
      <alignment horizontal="justify" vertical="center" wrapText="1"/>
    </xf>
    <xf numFmtId="166" fontId="4" fillId="0" borderId="0" xfId="0" applyNumberFormat="1" applyFont="1" applyFill="1" applyBorder="1" applyAlignment="1">
      <alignment vertical="center" wrapText="1"/>
    </xf>
    <xf numFmtId="4" fontId="5" fillId="0" borderId="0" xfId="0" applyNumberFormat="1" applyFont="1" applyFill="1" applyBorder="1" applyAlignment="1">
      <alignment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justify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vertical="center" wrapText="1"/>
    </xf>
    <xf numFmtId="166" fontId="4" fillId="0" borderId="1" xfId="1" applyNumberFormat="1" applyFont="1" applyFill="1" applyBorder="1" applyAlignment="1">
      <alignment horizontal="right" vertical="center" wrapText="1"/>
    </xf>
    <xf numFmtId="166" fontId="4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right" vertical="center" wrapText="1"/>
    </xf>
    <xf numFmtId="166" fontId="4" fillId="0" borderId="1" xfId="0" applyNumberFormat="1" applyFont="1" applyFill="1" applyBorder="1" applyAlignment="1">
      <alignment vertical="center" wrapText="1"/>
    </xf>
    <xf numFmtId="166" fontId="5" fillId="0" borderId="0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justify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right" vertical="center" wrapText="1"/>
    </xf>
  </cellXfs>
  <cellStyles count="5">
    <cellStyle name="Обычный" xfId="0" builtinId="0"/>
    <cellStyle name="Обычный 2" xfId="3"/>
    <cellStyle name="ТЕКСТ" xfId="2"/>
    <cellStyle name="Финансовый" xfId="1" builtinId="3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pageSetUpPr fitToPage="1"/>
  </sheetPr>
  <dimension ref="A1:P34"/>
  <sheetViews>
    <sheetView tabSelected="1" zoomScale="85" zoomScaleNormal="85" workbookViewId="0"/>
  </sheetViews>
  <sheetFormatPr defaultRowHeight="12.75" x14ac:dyDescent="0.2"/>
  <cols>
    <col min="1" max="1" width="5.85546875" style="2" customWidth="1"/>
    <col min="2" max="2" width="46.140625" style="2" customWidth="1"/>
    <col min="3" max="3" width="12.140625" style="2" customWidth="1"/>
    <col min="4" max="6" width="12.28515625" style="2" customWidth="1"/>
    <col min="7" max="7" width="12.5703125" style="2" customWidth="1"/>
    <col min="8" max="8" width="12.7109375" style="2" customWidth="1"/>
    <col min="9" max="10" width="12.5703125" style="2" customWidth="1"/>
    <col min="11" max="14" width="8.85546875" style="2" customWidth="1"/>
    <col min="15" max="16384" width="9.140625" style="2"/>
  </cols>
  <sheetData>
    <row r="1" spans="1:16" ht="39.75" customHeight="1" x14ac:dyDescent="0.2">
      <c r="A1" s="7"/>
      <c r="B1" s="8"/>
      <c r="C1" s="8"/>
      <c r="D1" s="8"/>
      <c r="E1" s="8"/>
      <c r="F1" s="8"/>
      <c r="G1" s="8"/>
      <c r="I1" s="12"/>
      <c r="J1" s="37" t="s">
        <v>48</v>
      </c>
      <c r="K1" s="37"/>
      <c r="L1" s="37"/>
      <c r="M1" s="37"/>
      <c r="N1" s="37"/>
      <c r="O1" s="3"/>
      <c r="P1" s="3"/>
    </row>
    <row r="2" spans="1:16" ht="19.5" customHeight="1" x14ac:dyDescent="0.2">
      <c r="A2" s="7"/>
      <c r="B2" s="38" t="s">
        <v>43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"/>
      <c r="P2" s="3"/>
    </row>
    <row r="3" spans="1:16" s="4" customFormat="1" ht="15" customHeight="1" x14ac:dyDescent="0.2">
      <c r="A3" s="9"/>
      <c r="B3" s="40" t="s">
        <v>27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5"/>
      <c r="P3" s="5"/>
    </row>
    <row r="4" spans="1:16" s="1" customFormat="1" ht="13.5" customHeight="1" x14ac:dyDescent="0.2">
      <c r="A4" s="27" t="s">
        <v>23</v>
      </c>
      <c r="B4" s="28" t="s">
        <v>0</v>
      </c>
      <c r="C4" s="35" t="s">
        <v>45</v>
      </c>
      <c r="D4" s="32" t="s">
        <v>28</v>
      </c>
      <c r="E4" s="28" t="s">
        <v>31</v>
      </c>
      <c r="F4" s="28" t="s">
        <v>44</v>
      </c>
      <c r="G4" s="28" t="s">
        <v>1</v>
      </c>
      <c r="H4" s="28"/>
      <c r="I4" s="28"/>
      <c r="J4" s="28"/>
      <c r="K4" s="28" t="s">
        <v>2</v>
      </c>
      <c r="L4" s="28"/>
      <c r="M4" s="28"/>
      <c r="N4" s="28"/>
    </row>
    <row r="5" spans="1:16" s="1" customFormat="1" ht="12.75" customHeight="1" x14ac:dyDescent="0.2">
      <c r="A5" s="27"/>
      <c r="B5" s="28"/>
      <c r="C5" s="36"/>
      <c r="D5" s="33"/>
      <c r="E5" s="28"/>
      <c r="F5" s="28"/>
      <c r="G5" s="28" t="s">
        <v>3</v>
      </c>
      <c r="H5" s="28"/>
      <c r="I5" s="28"/>
      <c r="J5" s="28" t="s">
        <v>41</v>
      </c>
      <c r="K5" s="29" t="s">
        <v>3</v>
      </c>
      <c r="L5" s="30"/>
      <c r="M5" s="31"/>
      <c r="N5" s="32" t="s">
        <v>47</v>
      </c>
    </row>
    <row r="6" spans="1:16" s="1" customFormat="1" ht="55.5" customHeight="1" x14ac:dyDescent="0.2">
      <c r="A6" s="27"/>
      <c r="B6" s="28"/>
      <c r="C6" s="36"/>
      <c r="D6" s="34"/>
      <c r="E6" s="28"/>
      <c r="F6" s="28"/>
      <c r="G6" s="24" t="s">
        <v>29</v>
      </c>
      <c r="H6" s="24" t="s">
        <v>32</v>
      </c>
      <c r="I6" s="13" t="s">
        <v>40</v>
      </c>
      <c r="J6" s="28"/>
      <c r="K6" s="24" t="s">
        <v>30</v>
      </c>
      <c r="L6" s="24" t="s">
        <v>33</v>
      </c>
      <c r="M6" s="23" t="s">
        <v>42</v>
      </c>
      <c r="N6" s="34"/>
    </row>
    <row r="7" spans="1:16" s="1" customFormat="1" x14ac:dyDescent="0.2">
      <c r="A7" s="26" t="s">
        <v>4</v>
      </c>
      <c r="B7" s="14">
        <v>1</v>
      </c>
      <c r="C7" s="15">
        <v>2</v>
      </c>
      <c r="D7" s="14">
        <v>3</v>
      </c>
      <c r="E7" s="14">
        <v>4</v>
      </c>
      <c r="F7" s="14">
        <v>5</v>
      </c>
      <c r="G7" s="14">
        <v>6</v>
      </c>
      <c r="H7" s="14">
        <v>7</v>
      </c>
      <c r="I7" s="14">
        <v>8</v>
      </c>
      <c r="J7" s="14">
        <v>9</v>
      </c>
      <c r="K7" s="14">
        <v>10</v>
      </c>
      <c r="L7" s="14">
        <v>11</v>
      </c>
      <c r="M7" s="14">
        <v>12</v>
      </c>
      <c r="N7" s="14">
        <v>13</v>
      </c>
    </row>
    <row r="8" spans="1:16" s="1" customFormat="1" x14ac:dyDescent="0.2">
      <c r="A8" s="11">
        <v>1</v>
      </c>
      <c r="B8" s="16" t="s">
        <v>20</v>
      </c>
      <c r="C8" s="17">
        <f>C9+C24</f>
        <v>50292019.800000004</v>
      </c>
      <c r="D8" s="17">
        <f t="shared" ref="D8:F8" si="0">D9+D24</f>
        <v>51309060.486250006</v>
      </c>
      <c r="E8" s="17">
        <f t="shared" si="0"/>
        <v>53931849.81092</v>
      </c>
      <c r="F8" s="17">
        <f t="shared" si="0"/>
        <v>56356309.196269996</v>
      </c>
      <c r="G8" s="17">
        <f>D8-C8</f>
        <v>1017040.6862500012</v>
      </c>
      <c r="H8" s="17">
        <f>E8-D8</f>
        <v>2622789.3246699944</v>
      </c>
      <c r="I8" s="17">
        <f>F8-E8</f>
        <v>2424459.3853499964</v>
      </c>
      <c r="J8" s="17">
        <f>F8-C8</f>
        <v>6064289.396269992</v>
      </c>
      <c r="K8" s="17">
        <f>D8/C8*100</f>
        <v>102.02227051189143</v>
      </c>
      <c r="L8" s="17">
        <f>E8/D8*100</f>
        <v>105.11174693088145</v>
      </c>
      <c r="M8" s="17">
        <f>F8/E8*100</f>
        <v>104.49541299593825</v>
      </c>
      <c r="N8" s="17">
        <f>F8/C8*100</f>
        <v>112.05815439583915</v>
      </c>
    </row>
    <row r="9" spans="1:16" s="1" customFormat="1" x14ac:dyDescent="0.2">
      <c r="A9" s="10">
        <v>2</v>
      </c>
      <c r="B9" s="16" t="s">
        <v>19</v>
      </c>
      <c r="C9" s="17">
        <f>C10+C13+C16+C19+C22+C23+C15</f>
        <v>49220097.500000007</v>
      </c>
      <c r="D9" s="17">
        <f t="shared" ref="D9:F9" si="1">D10+D13+D16+D19+D22+D23+D15</f>
        <v>50600908.281230003</v>
      </c>
      <c r="E9" s="17">
        <f t="shared" si="1"/>
        <v>53214032.6439</v>
      </c>
      <c r="F9" s="17">
        <f t="shared" si="1"/>
        <v>55637529.659249999</v>
      </c>
      <c r="G9" s="17">
        <f t="shared" ref="G9:G33" si="2">D9-C9</f>
        <v>1380810.7812299952</v>
      </c>
      <c r="H9" s="17">
        <f t="shared" ref="H9:H33" si="3">E9-D9</f>
        <v>2613124.3626699969</v>
      </c>
      <c r="I9" s="17">
        <f t="shared" ref="I9:I33" si="4">F9-E9</f>
        <v>2423497.0153499991</v>
      </c>
      <c r="J9" s="17">
        <f t="shared" ref="J9:J33" si="5">F9-C9</f>
        <v>6417432.1592499912</v>
      </c>
      <c r="K9" s="17">
        <f t="shared" ref="K9:K33" si="6">D9/C9*100</f>
        <v>102.80538002028541</v>
      </c>
      <c r="L9" s="17">
        <f t="shared" ref="L9:L33" si="7">E9/D9*100</f>
        <v>105.16418469831956</v>
      </c>
      <c r="M9" s="17">
        <f t="shared" ref="M9:M33" si="8">F9/E9*100</f>
        <v>104.55424423773268</v>
      </c>
      <c r="N9" s="17">
        <f t="shared" ref="N9:N33" si="9">F9/C9*100</f>
        <v>113.03823536564508</v>
      </c>
    </row>
    <row r="10" spans="1:16" s="6" customFormat="1" x14ac:dyDescent="0.2">
      <c r="A10" s="10">
        <v>3</v>
      </c>
      <c r="B10" s="16" t="s">
        <v>5</v>
      </c>
      <c r="C10" s="18">
        <f>SUM(C11:C12)</f>
        <v>33147815.399999999</v>
      </c>
      <c r="D10" s="18">
        <f t="shared" ref="D10:F10" si="10">SUM(D11:D12)</f>
        <v>34109157.200000003</v>
      </c>
      <c r="E10" s="18">
        <f t="shared" si="10"/>
        <v>35177972.200000003</v>
      </c>
      <c r="F10" s="18">
        <f t="shared" si="10"/>
        <v>36553648.579999998</v>
      </c>
      <c r="G10" s="18">
        <f t="shared" si="2"/>
        <v>961341.80000000447</v>
      </c>
      <c r="H10" s="18">
        <f t="shared" si="3"/>
        <v>1068815</v>
      </c>
      <c r="I10" s="18">
        <f t="shared" si="4"/>
        <v>1375676.3799999952</v>
      </c>
      <c r="J10" s="18">
        <f t="shared" si="5"/>
        <v>3405833.1799999997</v>
      </c>
      <c r="K10" s="18">
        <f t="shared" si="6"/>
        <v>102.9001663862289</v>
      </c>
      <c r="L10" s="18">
        <f t="shared" si="7"/>
        <v>103.13351336631678</v>
      </c>
      <c r="M10" s="18">
        <f t="shared" si="8"/>
        <v>103.91061875931551</v>
      </c>
      <c r="N10" s="18">
        <f t="shared" si="9"/>
        <v>110.27468368247277</v>
      </c>
    </row>
    <row r="11" spans="1:16" x14ac:dyDescent="0.2">
      <c r="A11" s="11">
        <v>4</v>
      </c>
      <c r="B11" s="19" t="s">
        <v>6</v>
      </c>
      <c r="C11" s="20">
        <v>16388564</v>
      </c>
      <c r="D11" s="20">
        <v>16493400</v>
      </c>
      <c r="E11" s="25">
        <v>16839900</v>
      </c>
      <c r="F11" s="25">
        <v>17463600</v>
      </c>
      <c r="G11" s="20">
        <f t="shared" si="2"/>
        <v>104836</v>
      </c>
      <c r="H11" s="20">
        <f t="shared" si="3"/>
        <v>346500</v>
      </c>
      <c r="I11" s="20">
        <f t="shared" si="4"/>
        <v>623700</v>
      </c>
      <c r="J11" s="20">
        <f t="shared" si="5"/>
        <v>1075036</v>
      </c>
      <c r="K11" s="20">
        <f t="shared" si="6"/>
        <v>100.63968996917608</v>
      </c>
      <c r="L11" s="20">
        <f t="shared" si="7"/>
        <v>102.10084033613444</v>
      </c>
      <c r="M11" s="20">
        <f t="shared" si="8"/>
        <v>103.7037037037037</v>
      </c>
      <c r="N11" s="20">
        <f t="shared" si="9"/>
        <v>106.55967173206878</v>
      </c>
    </row>
    <row r="12" spans="1:16" x14ac:dyDescent="0.2">
      <c r="A12" s="10">
        <v>5</v>
      </c>
      <c r="B12" s="19" t="s">
        <v>7</v>
      </c>
      <c r="C12" s="20">
        <v>16759251.4</v>
      </c>
      <c r="D12" s="20">
        <v>17615757.199999999</v>
      </c>
      <c r="E12" s="25">
        <v>18338072.199999999</v>
      </c>
      <c r="F12" s="25">
        <v>19090048.579999998</v>
      </c>
      <c r="G12" s="20">
        <f t="shared" si="2"/>
        <v>856505.79999999888</v>
      </c>
      <c r="H12" s="20">
        <f t="shared" si="3"/>
        <v>722315</v>
      </c>
      <c r="I12" s="20">
        <f t="shared" si="4"/>
        <v>751976.37999999896</v>
      </c>
      <c r="J12" s="20">
        <f t="shared" si="5"/>
        <v>2330797.1799999978</v>
      </c>
      <c r="K12" s="20">
        <f t="shared" si="6"/>
        <v>105.11064473917968</v>
      </c>
      <c r="L12" s="20">
        <f t="shared" si="7"/>
        <v>104.10039143818355</v>
      </c>
      <c r="M12" s="20">
        <f t="shared" si="8"/>
        <v>104.10062939985589</v>
      </c>
      <c r="N12" s="20">
        <f t="shared" si="9"/>
        <v>113.90752560702084</v>
      </c>
    </row>
    <row r="13" spans="1:16" s="6" customFormat="1" ht="25.5" x14ac:dyDescent="0.2">
      <c r="A13" s="10">
        <v>6</v>
      </c>
      <c r="B13" s="16" t="s">
        <v>8</v>
      </c>
      <c r="C13" s="18">
        <f>C14</f>
        <v>10676555.800000001</v>
      </c>
      <c r="D13" s="18">
        <f t="shared" ref="D13:F13" si="11">D14</f>
        <v>10777370.98123</v>
      </c>
      <c r="E13" s="18">
        <f t="shared" si="11"/>
        <v>12225473.573899999</v>
      </c>
      <c r="F13" s="18">
        <f t="shared" si="11"/>
        <v>13211425.33925</v>
      </c>
      <c r="G13" s="18">
        <f t="shared" si="2"/>
        <v>100815.18122999929</v>
      </c>
      <c r="H13" s="18">
        <f t="shared" si="3"/>
        <v>1448102.5926699992</v>
      </c>
      <c r="I13" s="18">
        <f t="shared" si="4"/>
        <v>985951.76535000093</v>
      </c>
      <c r="J13" s="18">
        <f t="shared" si="5"/>
        <v>2534869.5392499994</v>
      </c>
      <c r="K13" s="18">
        <f t="shared" si="6"/>
        <v>100.94426688829743</v>
      </c>
      <c r="L13" s="18">
        <f t="shared" si="7"/>
        <v>113.43651058492867</v>
      </c>
      <c r="M13" s="18">
        <f t="shared" si="8"/>
        <v>108.06473270250156</v>
      </c>
      <c r="N13" s="18">
        <f t="shared" si="9"/>
        <v>123.74239021211315</v>
      </c>
    </row>
    <row r="14" spans="1:16" ht="25.5" x14ac:dyDescent="0.2">
      <c r="A14" s="10">
        <v>7</v>
      </c>
      <c r="B14" s="19" t="s">
        <v>24</v>
      </c>
      <c r="C14" s="20">
        <v>10676555.800000001</v>
      </c>
      <c r="D14" s="20">
        <v>10777370.98123</v>
      </c>
      <c r="E14" s="25">
        <v>12225473.573899999</v>
      </c>
      <c r="F14" s="25">
        <v>13211425.33925</v>
      </c>
      <c r="G14" s="20">
        <f t="shared" si="2"/>
        <v>100815.18122999929</v>
      </c>
      <c r="H14" s="20">
        <f t="shared" si="3"/>
        <v>1448102.5926699992</v>
      </c>
      <c r="I14" s="20">
        <f t="shared" si="4"/>
        <v>985951.76535000093</v>
      </c>
      <c r="J14" s="20">
        <f t="shared" si="5"/>
        <v>2534869.5392499994</v>
      </c>
      <c r="K14" s="20">
        <f t="shared" si="6"/>
        <v>100.94426688829743</v>
      </c>
      <c r="L14" s="20">
        <f t="shared" si="7"/>
        <v>113.43651058492867</v>
      </c>
      <c r="M14" s="20">
        <f t="shared" si="8"/>
        <v>108.06473270250156</v>
      </c>
      <c r="N14" s="20">
        <f t="shared" si="9"/>
        <v>123.74239021211315</v>
      </c>
    </row>
    <row r="15" spans="1:16" x14ac:dyDescent="0.2">
      <c r="A15" s="10">
        <v>8</v>
      </c>
      <c r="B15" s="16" t="s">
        <v>35</v>
      </c>
      <c r="C15" s="18">
        <v>16650</v>
      </c>
      <c r="D15" s="18">
        <v>23930</v>
      </c>
      <c r="E15" s="18">
        <v>24880</v>
      </c>
      <c r="F15" s="18">
        <v>25875</v>
      </c>
      <c r="G15" s="18">
        <f t="shared" si="2"/>
        <v>7280</v>
      </c>
      <c r="H15" s="18">
        <f t="shared" si="3"/>
        <v>950</v>
      </c>
      <c r="I15" s="18">
        <f t="shared" si="4"/>
        <v>995</v>
      </c>
      <c r="J15" s="18">
        <f t="shared" si="5"/>
        <v>9225</v>
      </c>
      <c r="K15" s="18">
        <f t="shared" si="6"/>
        <v>143.72372372372374</v>
      </c>
      <c r="L15" s="18">
        <f t="shared" si="7"/>
        <v>103.96991224404513</v>
      </c>
      <c r="M15" s="18">
        <f t="shared" si="8"/>
        <v>103.9991961414791</v>
      </c>
      <c r="N15" s="18">
        <f t="shared" si="9"/>
        <v>155.40540540540539</v>
      </c>
    </row>
    <row r="16" spans="1:16" s="6" customFormat="1" x14ac:dyDescent="0.2">
      <c r="A16" s="10">
        <v>9</v>
      </c>
      <c r="B16" s="16" t="s">
        <v>25</v>
      </c>
      <c r="C16" s="18">
        <v>5089425.2</v>
      </c>
      <c r="D16" s="18">
        <f>D17+D18</f>
        <v>5326075</v>
      </c>
      <c r="E16" s="18">
        <f t="shared" ref="E16:F16" si="12">E17+E18</f>
        <v>5404848</v>
      </c>
      <c r="F16" s="18">
        <f t="shared" si="12"/>
        <v>5454125</v>
      </c>
      <c r="G16" s="18">
        <f t="shared" si="2"/>
        <v>236649.79999999981</v>
      </c>
      <c r="H16" s="18">
        <f t="shared" si="3"/>
        <v>78773</v>
      </c>
      <c r="I16" s="18">
        <f t="shared" si="4"/>
        <v>49277</v>
      </c>
      <c r="J16" s="18">
        <f t="shared" si="5"/>
        <v>364699.79999999981</v>
      </c>
      <c r="K16" s="18">
        <f t="shared" si="6"/>
        <v>104.64983354112366</v>
      </c>
      <c r="L16" s="18">
        <f t="shared" si="7"/>
        <v>101.47900658552498</v>
      </c>
      <c r="M16" s="18">
        <f t="shared" si="8"/>
        <v>100.9117185164134</v>
      </c>
      <c r="N16" s="18">
        <f t="shared" si="9"/>
        <v>107.16583475870713</v>
      </c>
    </row>
    <row r="17" spans="1:14" x14ac:dyDescent="0.2">
      <c r="A17" s="10">
        <v>10</v>
      </c>
      <c r="B17" s="19" t="s">
        <v>9</v>
      </c>
      <c r="C17" s="20">
        <v>4097881.2</v>
      </c>
      <c r="D17" s="20">
        <v>4186575</v>
      </c>
      <c r="E17" s="25">
        <v>4261748</v>
      </c>
      <c r="F17" s="25">
        <v>4308425</v>
      </c>
      <c r="G17" s="20">
        <f t="shared" si="2"/>
        <v>88693.799999999814</v>
      </c>
      <c r="H17" s="20">
        <f>E17-D17</f>
        <v>75173</v>
      </c>
      <c r="I17" s="20">
        <f t="shared" si="4"/>
        <v>46677</v>
      </c>
      <c r="J17" s="20">
        <f t="shared" si="5"/>
        <v>210543.79999999981</v>
      </c>
      <c r="K17" s="20">
        <f t="shared" si="6"/>
        <v>102.16438192498114</v>
      </c>
      <c r="L17" s="20">
        <f t="shared" si="7"/>
        <v>101.79557275338433</v>
      </c>
      <c r="M17" s="20">
        <f t="shared" si="8"/>
        <v>101.09525481093672</v>
      </c>
      <c r="N17" s="20">
        <f t="shared" si="9"/>
        <v>105.13786978500011</v>
      </c>
    </row>
    <row r="18" spans="1:14" x14ac:dyDescent="0.2">
      <c r="A18" s="10">
        <v>11</v>
      </c>
      <c r="B18" s="19" t="s">
        <v>37</v>
      </c>
      <c r="C18" s="20" t="s">
        <v>46</v>
      </c>
      <c r="D18" s="20">
        <v>1139500</v>
      </c>
      <c r="E18" s="25">
        <v>1143100</v>
      </c>
      <c r="F18" s="25">
        <v>1145700</v>
      </c>
      <c r="G18" s="20" t="s">
        <v>36</v>
      </c>
      <c r="H18" s="20">
        <f>E18-D18</f>
        <v>3600</v>
      </c>
      <c r="I18" s="20">
        <f t="shared" si="4"/>
        <v>2600</v>
      </c>
      <c r="J18" s="20" t="s">
        <v>36</v>
      </c>
      <c r="K18" s="20" t="s">
        <v>36</v>
      </c>
      <c r="L18" s="20">
        <f t="shared" si="7"/>
        <v>100.31592803861342</v>
      </c>
      <c r="M18" s="20">
        <f t="shared" si="8"/>
        <v>100.22745166652088</v>
      </c>
      <c r="N18" s="20" t="s">
        <v>36</v>
      </c>
    </row>
    <row r="19" spans="1:14" s="6" customFormat="1" ht="25.5" x14ac:dyDescent="0.2">
      <c r="A19" s="10">
        <v>12</v>
      </c>
      <c r="B19" s="16" t="s">
        <v>34</v>
      </c>
      <c r="C19" s="18">
        <v>130674</v>
      </c>
      <c r="D19" s="18">
        <f>D20+D21</f>
        <v>137239</v>
      </c>
      <c r="E19" s="18">
        <f t="shared" ref="E19:F19" si="13">E20+E21</f>
        <v>142702</v>
      </c>
      <c r="F19" s="18">
        <f t="shared" si="13"/>
        <v>147375</v>
      </c>
      <c r="G19" s="18">
        <f t="shared" ref="G19" si="14">D19-C19</f>
        <v>6565</v>
      </c>
      <c r="H19" s="18">
        <f t="shared" ref="H19:H21" si="15">E19-D19</f>
        <v>5463</v>
      </c>
      <c r="I19" s="18">
        <f t="shared" ref="I19:I21" si="16">F19-E19</f>
        <v>4673</v>
      </c>
      <c r="J19" s="18">
        <f t="shared" ref="J19" si="17">F19-C19</f>
        <v>16701</v>
      </c>
      <c r="K19" s="18">
        <f t="shared" si="6"/>
        <v>105.02395273734638</v>
      </c>
      <c r="L19" s="18">
        <f t="shared" si="7"/>
        <v>103.98064690066235</v>
      </c>
      <c r="M19" s="18">
        <f t="shared" si="8"/>
        <v>103.2746562767165</v>
      </c>
      <c r="N19" s="18">
        <f t="shared" si="9"/>
        <v>112.78066026906653</v>
      </c>
    </row>
    <row r="20" spans="1:14" s="6" customFormat="1" x14ac:dyDescent="0.2">
      <c r="A20" s="10">
        <v>13</v>
      </c>
      <c r="B20" s="19" t="s">
        <v>38</v>
      </c>
      <c r="C20" s="20" t="s">
        <v>46</v>
      </c>
      <c r="D20" s="20">
        <v>136019</v>
      </c>
      <c r="E20" s="20">
        <v>141472</v>
      </c>
      <c r="F20" s="20">
        <v>146139</v>
      </c>
      <c r="G20" s="20" t="s">
        <v>36</v>
      </c>
      <c r="H20" s="20">
        <f t="shared" si="15"/>
        <v>5453</v>
      </c>
      <c r="I20" s="20">
        <f t="shared" si="16"/>
        <v>4667</v>
      </c>
      <c r="J20" s="18" t="s">
        <v>36</v>
      </c>
      <c r="K20" s="20" t="s">
        <v>36</v>
      </c>
      <c r="L20" s="20">
        <f t="shared" si="7"/>
        <v>104.0089987428227</v>
      </c>
      <c r="M20" s="20">
        <f t="shared" si="8"/>
        <v>103.29888599864283</v>
      </c>
      <c r="N20" s="20" t="s">
        <v>36</v>
      </c>
    </row>
    <row r="21" spans="1:14" s="6" customFormat="1" ht="25.5" x14ac:dyDescent="0.2">
      <c r="A21" s="10">
        <v>14</v>
      </c>
      <c r="B21" s="19" t="s">
        <v>39</v>
      </c>
      <c r="C21" s="20" t="s">
        <v>46</v>
      </c>
      <c r="D21" s="20">
        <v>1220</v>
      </c>
      <c r="E21" s="20">
        <v>1230</v>
      </c>
      <c r="F21" s="20">
        <v>1236</v>
      </c>
      <c r="G21" s="20" t="s">
        <v>36</v>
      </c>
      <c r="H21" s="20">
        <f t="shared" si="15"/>
        <v>10</v>
      </c>
      <c r="I21" s="20">
        <f t="shared" si="16"/>
        <v>6</v>
      </c>
      <c r="J21" s="18" t="s">
        <v>36</v>
      </c>
      <c r="K21" s="20" t="s">
        <v>36</v>
      </c>
      <c r="L21" s="20">
        <f t="shared" si="7"/>
        <v>100.81967213114753</v>
      </c>
      <c r="M21" s="20">
        <f t="shared" si="8"/>
        <v>100.48780487804878</v>
      </c>
      <c r="N21" s="20" t="s">
        <v>36</v>
      </c>
    </row>
    <row r="22" spans="1:14" s="6" customFormat="1" x14ac:dyDescent="0.2">
      <c r="A22" s="10">
        <v>15</v>
      </c>
      <c r="B22" s="16" t="s">
        <v>22</v>
      </c>
      <c r="C22" s="18">
        <v>158735.1</v>
      </c>
      <c r="D22" s="18">
        <v>227049.7</v>
      </c>
      <c r="E22" s="18">
        <v>238126.15</v>
      </c>
      <c r="F22" s="18">
        <v>245069.7</v>
      </c>
      <c r="G22" s="18">
        <f t="shared" si="2"/>
        <v>68314.600000000006</v>
      </c>
      <c r="H22" s="18">
        <f t="shared" si="3"/>
        <v>11076.449999999983</v>
      </c>
      <c r="I22" s="18">
        <f t="shared" si="4"/>
        <v>6943.5500000000175</v>
      </c>
      <c r="J22" s="18">
        <f t="shared" si="5"/>
        <v>86334.6</v>
      </c>
      <c r="K22" s="18">
        <f t="shared" si="6"/>
        <v>143.03685826260229</v>
      </c>
      <c r="L22" s="18">
        <f t="shared" si="7"/>
        <v>104.87842529631178</v>
      </c>
      <c r="M22" s="18">
        <f t="shared" si="8"/>
        <v>102.91591242708959</v>
      </c>
      <c r="N22" s="18">
        <f t="shared" si="9"/>
        <v>154.38910486716549</v>
      </c>
    </row>
    <row r="23" spans="1:14" s="6" customFormat="1" ht="25.5" x14ac:dyDescent="0.2">
      <c r="A23" s="10">
        <v>16</v>
      </c>
      <c r="B23" s="16" t="s">
        <v>10</v>
      </c>
      <c r="C23" s="18">
        <v>242</v>
      </c>
      <c r="D23" s="18">
        <v>86.4</v>
      </c>
      <c r="E23" s="18">
        <v>30.72</v>
      </c>
      <c r="F23" s="18">
        <v>11.04</v>
      </c>
      <c r="G23" s="18">
        <f t="shared" si="2"/>
        <v>-155.6</v>
      </c>
      <c r="H23" s="18">
        <f t="shared" si="3"/>
        <v>-55.680000000000007</v>
      </c>
      <c r="I23" s="18">
        <f t="shared" si="4"/>
        <v>-19.68</v>
      </c>
      <c r="J23" s="18">
        <f t="shared" si="5"/>
        <v>-230.96</v>
      </c>
      <c r="K23" s="18">
        <f t="shared" si="6"/>
        <v>35.702479338842977</v>
      </c>
      <c r="L23" s="18">
        <f t="shared" si="7"/>
        <v>35.55555555555555</v>
      </c>
      <c r="M23" s="18">
        <f t="shared" si="8"/>
        <v>35.9375</v>
      </c>
      <c r="N23" s="18">
        <f t="shared" si="9"/>
        <v>4.5619834710743792</v>
      </c>
    </row>
    <row r="24" spans="1:14" s="6" customFormat="1" x14ac:dyDescent="0.2">
      <c r="A24" s="10">
        <v>17</v>
      </c>
      <c r="B24" s="16" t="s">
        <v>21</v>
      </c>
      <c r="C24" s="21">
        <f>SUM(C25:C31)</f>
        <v>1071922.3</v>
      </c>
      <c r="D24" s="21">
        <f>SUM(D25:D31)</f>
        <v>708152.20501999999</v>
      </c>
      <c r="E24" s="21">
        <f t="shared" ref="E24:F24" si="18">SUM(E25:E31)</f>
        <v>717817.16702000005</v>
      </c>
      <c r="F24" s="21">
        <f t="shared" si="18"/>
        <v>718779.53702000005</v>
      </c>
      <c r="G24" s="21">
        <f t="shared" si="2"/>
        <v>-363770.09498000005</v>
      </c>
      <c r="H24" s="21">
        <f t="shared" si="3"/>
        <v>9664.9620000000577</v>
      </c>
      <c r="I24" s="21">
        <f t="shared" si="4"/>
        <v>962.36999999999534</v>
      </c>
      <c r="J24" s="21">
        <f t="shared" si="5"/>
        <v>-353142.76298</v>
      </c>
      <c r="K24" s="21">
        <f t="shared" si="6"/>
        <v>66.063762739146298</v>
      </c>
      <c r="L24" s="21">
        <f t="shared" si="7"/>
        <v>101.36481422093814</v>
      </c>
      <c r="M24" s="21">
        <f t="shared" si="8"/>
        <v>100.13406895853372</v>
      </c>
      <c r="N24" s="21">
        <f t="shared" si="9"/>
        <v>67.055190196155081</v>
      </c>
    </row>
    <row r="25" spans="1:14" s="6" customFormat="1" ht="25.5" x14ac:dyDescent="0.2">
      <c r="A25" s="10">
        <v>18</v>
      </c>
      <c r="B25" s="19" t="s">
        <v>11</v>
      </c>
      <c r="C25" s="20">
        <v>303701</v>
      </c>
      <c r="D25" s="20">
        <v>61285.75</v>
      </c>
      <c r="E25" s="20">
        <v>63407.56</v>
      </c>
      <c r="F25" s="20">
        <v>62341.43</v>
      </c>
      <c r="G25" s="20">
        <f t="shared" si="2"/>
        <v>-242415.25</v>
      </c>
      <c r="H25" s="20">
        <f t="shared" si="3"/>
        <v>2121.8099999999977</v>
      </c>
      <c r="I25" s="20">
        <f t="shared" si="4"/>
        <v>-1066.1299999999974</v>
      </c>
      <c r="J25" s="20">
        <f t="shared" si="5"/>
        <v>-241359.57</v>
      </c>
      <c r="K25" s="20">
        <f t="shared" si="6"/>
        <v>20.179633916253156</v>
      </c>
      <c r="L25" s="20">
        <f t="shared" si="7"/>
        <v>103.46215882158576</v>
      </c>
      <c r="M25" s="20">
        <f t="shared" si="8"/>
        <v>98.318607434192401</v>
      </c>
      <c r="N25" s="20">
        <f t="shared" si="9"/>
        <v>20.527238962005391</v>
      </c>
    </row>
    <row r="26" spans="1:14" s="6" customFormat="1" x14ac:dyDescent="0.2">
      <c r="A26" s="10">
        <v>19</v>
      </c>
      <c r="B26" s="19" t="s">
        <v>12</v>
      </c>
      <c r="C26" s="20">
        <v>176643.8</v>
      </c>
      <c r="D26" s="20">
        <v>164148.09899999999</v>
      </c>
      <c r="E26" s="20">
        <v>178081.93100000001</v>
      </c>
      <c r="F26" s="20">
        <v>178084.93100000001</v>
      </c>
      <c r="G26" s="20">
        <f t="shared" si="2"/>
        <v>-12495.701000000001</v>
      </c>
      <c r="H26" s="20">
        <f t="shared" si="3"/>
        <v>13933.832000000024</v>
      </c>
      <c r="I26" s="20">
        <f t="shared" si="4"/>
        <v>3</v>
      </c>
      <c r="J26" s="20">
        <f t="shared" si="5"/>
        <v>1441.1310000000231</v>
      </c>
      <c r="K26" s="20">
        <f t="shared" si="6"/>
        <v>92.926046088229526</v>
      </c>
      <c r="L26" s="20">
        <f t="shared" si="7"/>
        <v>108.48857348022045</v>
      </c>
      <c r="M26" s="20">
        <f t="shared" si="8"/>
        <v>100.00168461785155</v>
      </c>
      <c r="N26" s="20">
        <f t="shared" si="9"/>
        <v>100.81584012572196</v>
      </c>
    </row>
    <row r="27" spans="1:14" s="6" customFormat="1" ht="25.5" x14ac:dyDescent="0.2">
      <c r="A27" s="10">
        <v>20</v>
      </c>
      <c r="B27" s="19" t="s">
        <v>13</v>
      </c>
      <c r="C27" s="20">
        <v>20153.400000000001</v>
      </c>
      <c r="D27" s="20">
        <v>22119.84202</v>
      </c>
      <c r="E27" s="20">
        <v>17640.392019999999</v>
      </c>
      <c r="F27" s="20">
        <v>20242.59202</v>
      </c>
      <c r="G27" s="20">
        <f t="shared" si="2"/>
        <v>1966.4420199999986</v>
      </c>
      <c r="H27" s="20">
        <f t="shared" si="3"/>
        <v>-4479.4500000000007</v>
      </c>
      <c r="I27" s="20">
        <f t="shared" si="4"/>
        <v>2602.2000000000007</v>
      </c>
      <c r="J27" s="20">
        <f t="shared" si="5"/>
        <v>89.192019999998593</v>
      </c>
      <c r="K27" s="20">
        <f t="shared" si="6"/>
        <v>109.75737106393957</v>
      </c>
      <c r="L27" s="20">
        <f t="shared" si="7"/>
        <v>79.749177250227035</v>
      </c>
      <c r="M27" s="20">
        <f t="shared" si="8"/>
        <v>114.75137285526154</v>
      </c>
      <c r="N27" s="20">
        <f t="shared" si="9"/>
        <v>100.44256562168169</v>
      </c>
    </row>
    <row r="28" spans="1:14" s="6" customFormat="1" ht="25.5" x14ac:dyDescent="0.2">
      <c r="A28" s="10">
        <v>21</v>
      </c>
      <c r="B28" s="19" t="s">
        <v>14</v>
      </c>
      <c r="C28" s="20">
        <v>32245.599999999999</v>
      </c>
      <c r="D28" s="20">
        <v>2260</v>
      </c>
      <c r="E28" s="20">
        <v>2260</v>
      </c>
      <c r="F28" s="20">
        <v>2260</v>
      </c>
      <c r="G28" s="20">
        <f t="shared" si="2"/>
        <v>-29985.599999999999</v>
      </c>
      <c r="H28" s="20">
        <f t="shared" si="3"/>
        <v>0</v>
      </c>
      <c r="I28" s="20">
        <f t="shared" si="4"/>
        <v>0</v>
      </c>
      <c r="J28" s="20">
        <f t="shared" si="5"/>
        <v>-29985.599999999999</v>
      </c>
      <c r="K28" s="20">
        <f t="shared" si="6"/>
        <v>7.0087081648348928</v>
      </c>
      <c r="L28" s="20">
        <f t="shared" si="7"/>
        <v>100</v>
      </c>
      <c r="M28" s="20">
        <f t="shared" si="8"/>
        <v>100</v>
      </c>
      <c r="N28" s="20">
        <f t="shared" si="9"/>
        <v>7.0087081648348928</v>
      </c>
    </row>
    <row r="29" spans="1:14" s="6" customFormat="1" x14ac:dyDescent="0.2">
      <c r="A29" s="10">
        <v>22</v>
      </c>
      <c r="B29" s="19" t="s">
        <v>15</v>
      </c>
      <c r="C29" s="20">
        <v>135.4</v>
      </c>
      <c r="D29" s="20">
        <v>0</v>
      </c>
      <c r="E29" s="20">
        <v>0</v>
      </c>
      <c r="F29" s="20">
        <v>0</v>
      </c>
      <c r="G29" s="20">
        <f t="shared" si="2"/>
        <v>-135.4</v>
      </c>
      <c r="H29" s="20">
        <f t="shared" si="3"/>
        <v>0</v>
      </c>
      <c r="I29" s="20">
        <f t="shared" si="4"/>
        <v>0</v>
      </c>
      <c r="J29" s="20">
        <f t="shared" si="5"/>
        <v>-135.4</v>
      </c>
      <c r="K29" s="20">
        <f t="shared" si="6"/>
        <v>0</v>
      </c>
      <c r="L29" s="20" t="s">
        <v>36</v>
      </c>
      <c r="M29" s="20" t="s">
        <v>36</v>
      </c>
      <c r="N29" s="20">
        <f t="shared" si="9"/>
        <v>0</v>
      </c>
    </row>
    <row r="30" spans="1:14" s="6" customFormat="1" x14ac:dyDescent="0.2">
      <c r="A30" s="10">
        <v>23</v>
      </c>
      <c r="B30" s="19" t="s">
        <v>16</v>
      </c>
      <c r="C30" s="20">
        <v>475440.9</v>
      </c>
      <c r="D30" s="20">
        <v>458212.717</v>
      </c>
      <c r="E30" s="20">
        <v>456301.48700000002</v>
      </c>
      <c r="F30" s="20">
        <v>455724.78700000001</v>
      </c>
      <c r="G30" s="20">
        <f t="shared" si="2"/>
        <v>-17228.183000000019</v>
      </c>
      <c r="H30" s="20">
        <f t="shared" si="3"/>
        <v>-1911.2299999999814</v>
      </c>
      <c r="I30" s="20">
        <f t="shared" si="4"/>
        <v>-576.70000000001164</v>
      </c>
      <c r="J30" s="20">
        <f t="shared" si="5"/>
        <v>-19716.113000000012</v>
      </c>
      <c r="K30" s="20">
        <f t="shared" si="6"/>
        <v>96.376377589727753</v>
      </c>
      <c r="L30" s="20">
        <f t="shared" si="7"/>
        <v>99.582894596965104</v>
      </c>
      <c r="M30" s="20">
        <f t="shared" si="8"/>
        <v>99.873614262405425</v>
      </c>
      <c r="N30" s="20">
        <f t="shared" si="9"/>
        <v>95.853088575257189</v>
      </c>
    </row>
    <row r="31" spans="1:14" s="6" customFormat="1" x14ac:dyDescent="0.2">
      <c r="A31" s="10">
        <v>24</v>
      </c>
      <c r="B31" s="19" t="s">
        <v>17</v>
      </c>
      <c r="C31" s="25">
        <v>63602.2</v>
      </c>
      <c r="D31" s="25">
        <v>125.797</v>
      </c>
      <c r="E31" s="20">
        <v>125.797</v>
      </c>
      <c r="F31" s="20">
        <v>125.797</v>
      </c>
      <c r="G31" s="25">
        <f t="shared" si="2"/>
        <v>-63476.402999999998</v>
      </c>
      <c r="H31" s="25">
        <f t="shared" si="3"/>
        <v>0</v>
      </c>
      <c r="I31" s="25">
        <f t="shared" si="4"/>
        <v>0</v>
      </c>
      <c r="J31" s="25">
        <f t="shared" si="5"/>
        <v>-63476.402999999998</v>
      </c>
      <c r="K31" s="25">
        <f t="shared" si="6"/>
        <v>0.19778718346220728</v>
      </c>
      <c r="L31" s="25">
        <f t="shared" si="7"/>
        <v>100</v>
      </c>
      <c r="M31" s="25">
        <f t="shared" si="8"/>
        <v>100</v>
      </c>
      <c r="N31" s="25">
        <f t="shared" si="9"/>
        <v>0.19778718346220728</v>
      </c>
    </row>
    <row r="32" spans="1:14" s="6" customFormat="1" x14ac:dyDescent="0.2">
      <c r="A32" s="10">
        <v>25</v>
      </c>
      <c r="B32" s="16" t="s">
        <v>18</v>
      </c>
      <c r="C32" s="18">
        <v>25074801.899999999</v>
      </c>
      <c r="D32" s="18">
        <v>9126432.8106600009</v>
      </c>
      <c r="E32" s="18">
        <v>7382656.159</v>
      </c>
      <c r="F32" s="18">
        <v>7224818.2589999996</v>
      </c>
      <c r="G32" s="18">
        <f t="shared" si="2"/>
        <v>-15948369.089339998</v>
      </c>
      <c r="H32" s="18">
        <f t="shared" si="3"/>
        <v>-1743776.6516600009</v>
      </c>
      <c r="I32" s="18">
        <f t="shared" si="4"/>
        <v>-157837.90000000037</v>
      </c>
      <c r="J32" s="18">
        <f t="shared" si="5"/>
        <v>-17849983.640999999</v>
      </c>
      <c r="K32" s="18">
        <f t="shared" si="6"/>
        <v>36.39682916362343</v>
      </c>
      <c r="L32" s="18">
        <f t="shared" si="7"/>
        <v>80.893119054980517</v>
      </c>
      <c r="M32" s="18">
        <f t="shared" si="8"/>
        <v>97.86204454601905</v>
      </c>
      <c r="N32" s="18">
        <f t="shared" si="9"/>
        <v>28.813062164211956</v>
      </c>
    </row>
    <row r="33" spans="1:14" s="6" customFormat="1" x14ac:dyDescent="0.2">
      <c r="A33" s="10">
        <v>26</v>
      </c>
      <c r="B33" s="16" t="s">
        <v>26</v>
      </c>
      <c r="C33" s="18">
        <f>C8+C32</f>
        <v>75366821.700000003</v>
      </c>
      <c r="D33" s="18">
        <f>D8+D32</f>
        <v>60435493.296910003</v>
      </c>
      <c r="E33" s="18">
        <f t="shared" ref="E33:F33" si="19">E8+E32</f>
        <v>61314505.969920002</v>
      </c>
      <c r="F33" s="18">
        <f t="shared" si="19"/>
        <v>63581127.455269992</v>
      </c>
      <c r="G33" s="18">
        <f t="shared" si="2"/>
        <v>-14931328.40309</v>
      </c>
      <c r="H33" s="18">
        <f t="shared" si="3"/>
        <v>879012.6730099991</v>
      </c>
      <c r="I33" s="18">
        <f t="shared" si="4"/>
        <v>2266621.4853499904</v>
      </c>
      <c r="J33" s="18">
        <f t="shared" si="5"/>
        <v>-11785694.244730011</v>
      </c>
      <c r="K33" s="18">
        <f t="shared" si="6"/>
        <v>80.188459502080875</v>
      </c>
      <c r="L33" s="18">
        <f t="shared" si="7"/>
        <v>101.45446429748087</v>
      </c>
      <c r="M33" s="18">
        <f t="shared" si="8"/>
        <v>103.69671328096805</v>
      </c>
      <c r="N33" s="18">
        <f t="shared" si="9"/>
        <v>84.362224678064123</v>
      </c>
    </row>
    <row r="34" spans="1:14" x14ac:dyDescent="0.2">
      <c r="C34" s="22"/>
      <c r="D34" s="22"/>
      <c r="E34" s="22"/>
      <c r="F34" s="22"/>
    </row>
  </sheetData>
  <mergeCells count="15">
    <mergeCell ref="J1:N1"/>
    <mergeCell ref="B2:N2"/>
    <mergeCell ref="B3:N3"/>
    <mergeCell ref="N5:N6"/>
    <mergeCell ref="E4:E6"/>
    <mergeCell ref="A4:A6"/>
    <mergeCell ref="J5:J6"/>
    <mergeCell ref="K5:M5"/>
    <mergeCell ref="B4:B6"/>
    <mergeCell ref="D4:D6"/>
    <mergeCell ref="F4:F6"/>
    <mergeCell ref="G4:J4"/>
    <mergeCell ref="K4:N4"/>
    <mergeCell ref="C4:C6"/>
    <mergeCell ref="G5:I5"/>
  </mergeCells>
  <phoneticPr fontId="3" type="noConversion"/>
  <printOptions horizontalCentered="1"/>
  <pageMargins left="0.39370078740157483" right="0.39370078740157483" top="0.98425196850393704" bottom="0.39370078740157483" header="0" footer="0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2020-11-11T10:54:51Z</cp:lastPrinted>
  <dcterms:created xsi:type="dcterms:W3CDTF">1996-10-08T23:32:33Z</dcterms:created>
  <dcterms:modified xsi:type="dcterms:W3CDTF">2020-11-11T12:18:02Z</dcterms:modified>
</cp:coreProperties>
</file>