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Документы\Отдел АиИР\-=Для зап=-\07-05 ЭАР\ПРОЕКТЫ ОБ\ПРОЕКТ ОБ 2021\Приложения\"/>
    </mc:Choice>
  </mc:AlternateContent>
  <bookViews>
    <workbookView xWindow="1095" yWindow="-45" windowWidth="14670" windowHeight="12705"/>
  </bookViews>
  <sheets>
    <sheet name="Приложение 13" sheetId="2" r:id="rId1"/>
  </sheets>
  <definedNames>
    <definedName name="_xlnm._FilterDatabase" localSheetId="0" hidden="1">'Приложение 13'!$B$1:$C$256</definedName>
    <definedName name="_xlnm.Print_Titles" localSheetId="0">'Приложение 13'!$4:$5</definedName>
  </definedNames>
  <calcPr calcId="162913" fullPrecision="0"/>
</workbook>
</file>

<file path=xl/calcChain.xml><?xml version="1.0" encoding="utf-8"?>
<calcChain xmlns="http://schemas.openxmlformats.org/spreadsheetml/2006/main">
  <c r="H203" i="2" l="1"/>
  <c r="H183" i="2"/>
  <c r="F183" i="2"/>
  <c r="G184" i="2" s="1"/>
  <c r="F37" i="2"/>
  <c r="D183" i="2"/>
  <c r="D161" i="2"/>
  <c r="D26" i="2"/>
  <c r="I184" i="2" l="1"/>
  <c r="G185" i="2"/>
  <c r="I185" i="2"/>
  <c r="E185" i="2"/>
  <c r="E184" i="2"/>
  <c r="H224" i="2" l="1"/>
  <c r="I225" i="2" s="1"/>
  <c r="H205" i="2"/>
  <c r="I206" i="2" s="1"/>
  <c r="H180" i="2"/>
  <c r="I181" i="2" s="1"/>
  <c r="H64" i="2"/>
  <c r="I66" i="2" s="1"/>
  <c r="H55" i="2"/>
  <c r="H152" i="2"/>
  <c r="I153" i="2" s="1"/>
  <c r="H91" i="2"/>
  <c r="I92" i="2" s="1"/>
  <c r="I182" i="2" l="1"/>
  <c r="I65" i="2"/>
  <c r="I93" i="2"/>
  <c r="I94" i="2"/>
  <c r="F203" i="2"/>
  <c r="F205" i="2"/>
  <c r="F224" i="2"/>
  <c r="G225" i="2" s="1"/>
  <c r="F64" i="2"/>
  <c r="G66" i="2" s="1"/>
  <c r="F180" i="2"/>
  <c r="G181" i="2" s="1"/>
  <c r="F55" i="2"/>
  <c r="F152" i="2"/>
  <c r="G153" i="2" s="1"/>
  <c r="G206" i="2" l="1"/>
  <c r="G57" i="2"/>
  <c r="G56" i="2"/>
  <c r="G65" i="2"/>
  <c r="G182" i="2"/>
  <c r="G204" i="2"/>
  <c r="D205" i="2"/>
  <c r="D203" i="2"/>
  <c r="D224" i="2"/>
  <c r="E204" i="2" l="1"/>
  <c r="E225" i="2"/>
  <c r="E206" i="2"/>
  <c r="D64" i="2"/>
  <c r="D180" i="2"/>
  <c r="E40" i="2"/>
  <c r="D55" i="2"/>
  <c r="D152" i="2"/>
  <c r="E153" i="2" s="1"/>
  <c r="E66" i="2" l="1"/>
  <c r="E65" i="2"/>
  <c r="E182" i="2"/>
  <c r="E181" i="2"/>
  <c r="F91" i="2"/>
  <c r="E93" i="2"/>
  <c r="H255" i="2"/>
  <c r="F255" i="2"/>
  <c r="H247" i="2"/>
  <c r="F247" i="2"/>
  <c r="H243" i="2"/>
  <c r="F243" i="2"/>
  <c r="H236" i="2"/>
  <c r="F236" i="2"/>
  <c r="H232" i="2"/>
  <c r="F232" i="2"/>
  <c r="H227" i="2"/>
  <c r="F227" i="2"/>
  <c r="G229" i="2" s="1"/>
  <c r="H222" i="2"/>
  <c r="I223" i="2" s="1"/>
  <c r="F222" i="2"/>
  <c r="G223" i="2" s="1"/>
  <c r="H220" i="2"/>
  <c r="I221" i="2" s="1"/>
  <c r="F220" i="2"/>
  <c r="G221" i="2" s="1"/>
  <c r="H218" i="2"/>
  <c r="F218" i="2"/>
  <c r="H216" i="2"/>
  <c r="F216" i="2"/>
  <c r="H208" i="2"/>
  <c r="F208" i="2"/>
  <c r="H201" i="2"/>
  <c r="F201" i="2"/>
  <c r="H197" i="2"/>
  <c r="F197" i="2"/>
  <c r="H189" i="2"/>
  <c r="F189" i="2"/>
  <c r="H178" i="2"/>
  <c r="F178" i="2"/>
  <c r="G179" i="2" s="1"/>
  <c r="H176" i="2"/>
  <c r="I177" i="2" s="1"/>
  <c r="F176" i="2"/>
  <c r="G177" i="2" s="1"/>
  <c r="H169" i="2"/>
  <c r="F169" i="2"/>
  <c r="H161" i="2"/>
  <c r="F161" i="2"/>
  <c r="H158" i="2"/>
  <c r="F158" i="2"/>
  <c r="H155" i="2"/>
  <c r="F155" i="2"/>
  <c r="I154" i="2"/>
  <c r="G154" i="2"/>
  <c r="H144" i="2"/>
  <c r="F144" i="2"/>
  <c r="H138" i="2"/>
  <c r="F138" i="2"/>
  <c r="H130" i="2"/>
  <c r="F130" i="2"/>
  <c r="H125" i="2"/>
  <c r="F125" i="2"/>
  <c r="H118" i="2"/>
  <c r="F118" i="2"/>
  <c r="H110" i="2"/>
  <c r="F110" i="2"/>
  <c r="H104" i="2"/>
  <c r="F104" i="2"/>
  <c r="H96" i="2"/>
  <c r="F96" i="2"/>
  <c r="H84" i="2"/>
  <c r="F84" i="2"/>
  <c r="H76" i="2"/>
  <c r="F76" i="2"/>
  <c r="H69" i="2"/>
  <c r="F69" i="2"/>
  <c r="F60" i="2"/>
  <c r="G62" i="2" s="1"/>
  <c r="H50" i="2"/>
  <c r="F50" i="2"/>
  <c r="H44" i="2"/>
  <c r="I49" i="2" s="1"/>
  <c r="F44" i="2"/>
  <c r="G49" i="2" s="1"/>
  <c r="H37" i="2"/>
  <c r="H32" i="2"/>
  <c r="I33" i="2" s="1"/>
  <c r="F32" i="2"/>
  <c r="H26" i="2"/>
  <c r="H18" i="2"/>
  <c r="F18" i="2"/>
  <c r="F253" i="2" l="1"/>
  <c r="H253" i="2"/>
  <c r="I80" i="2"/>
  <c r="G80" i="2"/>
  <c r="F75" i="2"/>
  <c r="G128" i="2"/>
  <c r="G127" i="2"/>
  <c r="I127" i="2"/>
  <c r="I128" i="2"/>
  <c r="G33" i="2"/>
  <c r="G34" i="2"/>
  <c r="I81" i="2"/>
  <c r="I79" i="2"/>
  <c r="I82" i="2"/>
  <c r="I108" i="2"/>
  <c r="I106" i="2"/>
  <c r="I107" i="2"/>
  <c r="G93" i="2"/>
  <c r="G95" i="2"/>
  <c r="G94" i="2"/>
  <c r="G82" i="2"/>
  <c r="G81" i="2"/>
  <c r="G107" i="2"/>
  <c r="G108" i="2"/>
  <c r="I36" i="2"/>
  <c r="I34" i="2"/>
  <c r="I35" i="2"/>
  <c r="G131" i="2"/>
  <c r="G133" i="2"/>
  <c r="G135" i="2"/>
  <c r="G132" i="2"/>
  <c r="G134" i="2"/>
  <c r="G171" i="2"/>
  <c r="G170" i="2"/>
  <c r="G172" i="2"/>
  <c r="I31" i="2"/>
  <c r="I30" i="2"/>
  <c r="I59" i="2"/>
  <c r="I56" i="2"/>
  <c r="I131" i="2"/>
  <c r="I133" i="2"/>
  <c r="I135" i="2"/>
  <c r="I132" i="2"/>
  <c r="I134" i="2"/>
  <c r="G195" i="2"/>
  <c r="G194" i="2"/>
  <c r="I29" i="2"/>
  <c r="I27" i="2"/>
  <c r="I28" i="2"/>
  <c r="I41" i="2"/>
  <c r="I39" i="2"/>
  <c r="I40" i="2"/>
  <c r="I38" i="2"/>
  <c r="I47" i="2"/>
  <c r="I45" i="2"/>
  <c r="I46" i="2"/>
  <c r="I48" i="2"/>
  <c r="I52" i="2"/>
  <c r="I51" i="2"/>
  <c r="I53" i="2"/>
  <c r="I57" i="2"/>
  <c r="H68" i="2"/>
  <c r="I73" i="2"/>
  <c r="I71" i="2"/>
  <c r="I70" i="2"/>
  <c r="I72" i="2"/>
  <c r="I78" i="2"/>
  <c r="I77" i="2"/>
  <c r="I88" i="2"/>
  <c r="I85" i="2"/>
  <c r="I89" i="2"/>
  <c r="I86" i="2"/>
  <c r="I102" i="2"/>
  <c r="I99" i="2"/>
  <c r="I97" i="2"/>
  <c r="I103" i="2"/>
  <c r="I98" i="2"/>
  <c r="I101" i="2"/>
  <c r="I105" i="2"/>
  <c r="I117" i="2"/>
  <c r="I115" i="2"/>
  <c r="I113" i="2"/>
  <c r="I111" i="2"/>
  <c r="I116" i="2"/>
  <c r="I112" i="2"/>
  <c r="I114" i="2"/>
  <c r="I123" i="2"/>
  <c r="I121" i="2"/>
  <c r="I119" i="2"/>
  <c r="I124" i="2"/>
  <c r="I120" i="2"/>
  <c r="I122" i="2"/>
  <c r="I126" i="2"/>
  <c r="I136" i="2"/>
  <c r="I143" i="2"/>
  <c r="I141" i="2"/>
  <c r="I139" i="2"/>
  <c r="I140" i="2"/>
  <c r="I142" i="2"/>
  <c r="I150" i="2"/>
  <c r="I147" i="2"/>
  <c r="I145" i="2"/>
  <c r="I148" i="2"/>
  <c r="I151" i="2"/>
  <c r="I146" i="2"/>
  <c r="I157" i="2"/>
  <c r="I156" i="2"/>
  <c r="I159" i="2"/>
  <c r="I160" i="2"/>
  <c r="I167" i="2"/>
  <c r="I165" i="2"/>
  <c r="I163" i="2"/>
  <c r="I164" i="2"/>
  <c r="I162" i="2"/>
  <c r="I166" i="2"/>
  <c r="I172" i="2"/>
  <c r="I170" i="2"/>
  <c r="I171" i="2"/>
  <c r="I179" i="2"/>
  <c r="I195" i="2"/>
  <c r="I193" i="2"/>
  <c r="I191" i="2"/>
  <c r="I192" i="2"/>
  <c r="I194" i="2"/>
  <c r="I190" i="2"/>
  <c r="I199" i="2"/>
  <c r="I198" i="2"/>
  <c r="I202" i="2"/>
  <c r="I213" i="2"/>
  <c r="I211" i="2"/>
  <c r="I209" i="2"/>
  <c r="I212" i="2"/>
  <c r="I210" i="2"/>
  <c r="I217" i="2"/>
  <c r="I219" i="2"/>
  <c r="I228" i="2"/>
  <c r="I229" i="2"/>
  <c r="I234" i="2"/>
  <c r="I233" i="2"/>
  <c r="I241" i="2"/>
  <c r="I239" i="2"/>
  <c r="I237" i="2"/>
  <c r="I238" i="2"/>
  <c r="I240" i="2"/>
  <c r="I245" i="2"/>
  <c r="I244" i="2"/>
  <c r="I250" i="2"/>
  <c r="I248" i="2"/>
  <c r="I251" i="2"/>
  <c r="I249" i="2"/>
  <c r="G92" i="2"/>
  <c r="G36" i="2"/>
  <c r="G35" i="2"/>
  <c r="G41" i="2"/>
  <c r="G39" i="2"/>
  <c r="G38" i="2"/>
  <c r="G40" i="2"/>
  <c r="G48" i="2"/>
  <c r="G46" i="2"/>
  <c r="G45" i="2"/>
  <c r="G47" i="2"/>
  <c r="G52" i="2"/>
  <c r="G51" i="2"/>
  <c r="G53" i="2"/>
  <c r="G59" i="2"/>
  <c r="G63" i="2"/>
  <c r="G61" i="2"/>
  <c r="F68" i="2"/>
  <c r="G72" i="2"/>
  <c r="G71" i="2"/>
  <c r="G73" i="2"/>
  <c r="G70" i="2"/>
  <c r="G78" i="2"/>
  <c r="G79" i="2"/>
  <c r="G77" i="2"/>
  <c r="G89" i="2"/>
  <c r="G86" i="2"/>
  <c r="G88" i="2"/>
  <c r="G85" i="2"/>
  <c r="G102" i="2"/>
  <c r="G99" i="2"/>
  <c r="G97" i="2"/>
  <c r="G101" i="2"/>
  <c r="G103" i="2"/>
  <c r="G98" i="2"/>
  <c r="G105" i="2"/>
  <c r="G106" i="2"/>
  <c r="G117" i="2"/>
  <c r="G115" i="2"/>
  <c r="G113" i="2"/>
  <c r="G111" i="2"/>
  <c r="G116" i="2"/>
  <c r="G112" i="2"/>
  <c r="G114" i="2"/>
  <c r="G124" i="2"/>
  <c r="G122" i="2"/>
  <c r="G120" i="2"/>
  <c r="G121" i="2"/>
  <c r="G123" i="2"/>
  <c r="G119" i="2"/>
  <c r="G126" i="2"/>
  <c r="G136" i="2"/>
  <c r="G143" i="2"/>
  <c r="G141" i="2"/>
  <c r="G139" i="2"/>
  <c r="G140" i="2"/>
  <c r="G142" i="2"/>
  <c r="G151" i="2"/>
  <c r="G148" i="2"/>
  <c r="G146" i="2"/>
  <c r="G150" i="2"/>
  <c r="G145" i="2"/>
  <c r="G147" i="2"/>
  <c r="G156" i="2"/>
  <c r="G157" i="2"/>
  <c r="G159" i="2"/>
  <c r="G160" i="2"/>
  <c r="G192" i="2"/>
  <c r="G190" i="2"/>
  <c r="G191" i="2"/>
  <c r="G193" i="2"/>
  <c r="G198" i="2"/>
  <c r="G199" i="2"/>
  <c r="G202" i="2"/>
  <c r="G213" i="2"/>
  <c r="G211" i="2"/>
  <c r="G209" i="2"/>
  <c r="G210" i="2"/>
  <c r="G212" i="2"/>
  <c r="G217" i="2"/>
  <c r="G219" i="2"/>
  <c r="G228" i="2"/>
  <c r="G233" i="2"/>
  <c r="G234" i="2"/>
  <c r="G241" i="2"/>
  <c r="G239" i="2"/>
  <c r="G237" i="2"/>
  <c r="G240" i="2"/>
  <c r="G238" i="2"/>
  <c r="G244" i="2"/>
  <c r="G245" i="2"/>
  <c r="G250" i="2"/>
  <c r="G248" i="2"/>
  <c r="G249" i="2"/>
  <c r="G251" i="2"/>
  <c r="E94" i="2"/>
  <c r="E92" i="2"/>
  <c r="E95" i="2"/>
  <c r="I95" i="2"/>
  <c r="G166" i="2"/>
  <c r="G162" i="2"/>
  <c r="G163" i="2"/>
  <c r="G165" i="2"/>
  <c r="G164" i="2"/>
  <c r="G167" i="2"/>
  <c r="D222" i="2"/>
  <c r="E223" i="2" s="1"/>
  <c r="D220" i="2"/>
  <c r="E221" i="2" s="1"/>
  <c r="I203" i="2" l="1"/>
  <c r="G253" i="2"/>
  <c r="G203" i="2"/>
  <c r="I201" i="2"/>
  <c r="I197" i="2"/>
  <c r="I205" i="2"/>
  <c r="I189" i="2"/>
  <c r="I253" i="2"/>
  <c r="I224" i="2"/>
  <c r="G205" i="2"/>
  <c r="G224" i="2"/>
  <c r="I247" i="2"/>
  <c r="I232" i="2"/>
  <c r="I227" i="2"/>
  <c r="I218" i="2"/>
  <c r="I216" i="2"/>
  <c r="I243" i="2"/>
  <c r="I236" i="2"/>
  <c r="I208" i="2"/>
  <c r="G236" i="2"/>
  <c r="G227" i="2"/>
  <c r="G218" i="2"/>
  <c r="G216" i="2"/>
  <c r="G208" i="2"/>
  <c r="G201" i="2"/>
  <c r="G247" i="2"/>
  <c r="G243" i="2"/>
  <c r="G232" i="2"/>
  <c r="G197" i="2"/>
  <c r="G189" i="2"/>
  <c r="D247" i="2"/>
  <c r="D255" i="2"/>
  <c r="E256" i="2" s="1"/>
  <c r="D104" i="2"/>
  <c r="E106" i="2" l="1"/>
  <c r="E108" i="2"/>
  <c r="E105" i="2"/>
  <c r="E250" i="2"/>
  <c r="E248" i="2"/>
  <c r="E249" i="2"/>
  <c r="E251" i="2"/>
  <c r="E113" i="2" l="1"/>
  <c r="E115" i="2"/>
  <c r="E117" i="2"/>
  <c r="E112" i="2"/>
  <c r="E114" i="2"/>
  <c r="E116" i="2"/>
  <c r="E111" i="2"/>
  <c r="E88" i="2" l="1"/>
  <c r="E85" i="2"/>
  <c r="E86" i="2"/>
  <c r="E89" i="2"/>
  <c r="D216" i="2"/>
  <c r="D218" i="2"/>
  <c r="D208" i="2"/>
  <c r="D243" i="2"/>
  <c r="D232" i="2"/>
  <c r="E233" i="2" s="1"/>
  <c r="D201" i="2"/>
  <c r="D197" i="2"/>
  <c r="E198" i="2" s="1"/>
  <c r="D227" i="2"/>
  <c r="D189" i="2"/>
  <c r="D236" i="2"/>
  <c r="D176" i="2"/>
  <c r="E177" i="2" s="1"/>
  <c r="D173" i="2"/>
  <c r="D169" i="2"/>
  <c r="D158" i="2"/>
  <c r="D155" i="2"/>
  <c r="D178" i="2"/>
  <c r="D60" i="2"/>
  <c r="D253" i="2" l="1"/>
  <c r="E197" i="2" s="1"/>
  <c r="E234" i="2"/>
  <c r="E194" i="2"/>
  <c r="E195" i="2"/>
  <c r="E171" i="2"/>
  <c r="E172" i="2"/>
  <c r="E61" i="2"/>
  <c r="E63" i="2"/>
  <c r="E157" i="2"/>
  <c r="E156" i="2"/>
  <c r="E160" i="2"/>
  <c r="E159" i="2"/>
  <c r="E170" i="2"/>
  <c r="E192" i="2"/>
  <c r="E190" i="2"/>
  <c r="E191" i="2"/>
  <c r="E193" i="2"/>
  <c r="E199" i="2"/>
  <c r="E211" i="2"/>
  <c r="E213" i="2"/>
  <c r="E210" i="2"/>
  <c r="E212" i="2"/>
  <c r="E209" i="2"/>
  <c r="E217" i="2"/>
  <c r="E52" i="2"/>
  <c r="E51" i="2"/>
  <c r="E53" i="2"/>
  <c r="E179" i="2"/>
  <c r="E163" i="2"/>
  <c r="E165" i="2"/>
  <c r="E167" i="2"/>
  <c r="E164" i="2"/>
  <c r="E166" i="2"/>
  <c r="E162" i="2"/>
  <c r="E174" i="2"/>
  <c r="E175" i="2"/>
  <c r="E239" i="2"/>
  <c r="E241" i="2"/>
  <c r="E238" i="2"/>
  <c r="E240" i="2"/>
  <c r="E237" i="2"/>
  <c r="E229" i="2"/>
  <c r="E228" i="2"/>
  <c r="E202" i="2"/>
  <c r="E244" i="2"/>
  <c r="E245" i="2"/>
  <c r="E219" i="2"/>
  <c r="D32" i="2"/>
  <c r="E56" i="2"/>
  <c r="E154" i="2"/>
  <c r="D18" i="2"/>
  <c r="D144" i="2"/>
  <c r="E149" i="2" s="1"/>
  <c r="E134" i="2"/>
  <c r="D125" i="2"/>
  <c r="E128" i="2" s="1"/>
  <c r="D118" i="2"/>
  <c r="E33" i="2" l="1"/>
  <c r="E35" i="2"/>
  <c r="E34" i="2"/>
  <c r="E36" i="2"/>
  <c r="E224" i="2"/>
  <c r="E203" i="2"/>
  <c r="E205" i="2"/>
  <c r="E216" i="2"/>
  <c r="E208" i="2"/>
  <c r="E243" i="2"/>
  <c r="E227" i="2"/>
  <c r="E236" i="2"/>
  <c r="E126" i="2"/>
  <c r="E127" i="2"/>
  <c r="I25" i="2"/>
  <c r="I23" i="2"/>
  <c r="I20" i="2"/>
  <c r="G24" i="2"/>
  <c r="G22" i="2"/>
  <c r="G19" i="2"/>
  <c r="I22" i="2"/>
  <c r="G25" i="2"/>
  <c r="G20" i="2"/>
  <c r="I24" i="2"/>
  <c r="I19" i="2"/>
  <c r="G23" i="2"/>
  <c r="E25" i="2"/>
  <c r="E23" i="2"/>
  <c r="E20" i="2"/>
  <c r="E24" i="2"/>
  <c r="E22" i="2"/>
  <c r="E19" i="2"/>
  <c r="E57" i="2"/>
  <c r="E59" i="2"/>
  <c r="E39" i="2"/>
  <c r="E41" i="2"/>
  <c r="E38" i="2"/>
  <c r="E121" i="2"/>
  <c r="E123" i="2"/>
  <c r="E119" i="2"/>
  <c r="E120" i="2"/>
  <c r="E122" i="2"/>
  <c r="E124" i="2"/>
  <c r="E132" i="2"/>
  <c r="E135" i="2"/>
  <c r="E131" i="2"/>
  <c r="E133" i="2"/>
  <c r="E136" i="2"/>
  <c r="E147" i="2"/>
  <c r="E150" i="2"/>
  <c r="E145" i="2"/>
  <c r="E146" i="2"/>
  <c r="E148" i="2"/>
  <c r="E151" i="2"/>
  <c r="E253" i="2"/>
  <c r="E247" i="2"/>
  <c r="E218" i="2"/>
  <c r="E232" i="2"/>
  <c r="E189" i="2"/>
  <c r="E98" i="2" l="1"/>
  <c r="E101" i="2"/>
  <c r="E103" i="2"/>
  <c r="E99" i="2"/>
  <c r="E102" i="2"/>
  <c r="E97" i="2"/>
  <c r="E81" i="2"/>
  <c r="E79" i="2" l="1"/>
  <c r="E77" i="2"/>
  <c r="E78" i="2"/>
  <c r="E82" i="2"/>
  <c r="D6" i="2"/>
  <c r="E7" i="2" l="1"/>
  <c r="E10" i="2"/>
  <c r="E12" i="2"/>
  <c r="E11" i="2"/>
  <c r="E9" i="2"/>
  <c r="E8" i="2"/>
  <c r="E14" i="2"/>
  <c r="D138" i="2" l="1"/>
  <c r="E139" i="2" l="1"/>
  <c r="E140" i="2"/>
  <c r="E141" i="2"/>
  <c r="D75" i="2"/>
  <c r="E143" i="2"/>
  <c r="E142" i="2"/>
  <c r="F26" i="2"/>
  <c r="F17" i="2" l="1"/>
  <c r="F186" i="2" s="1"/>
  <c r="G183" i="2" s="1"/>
  <c r="E30" i="2"/>
  <c r="E27" i="2"/>
  <c r="E29" i="2"/>
  <c r="E28" i="2"/>
  <c r="E31" i="2"/>
  <c r="G31" i="2"/>
  <c r="G30" i="2"/>
  <c r="G29" i="2"/>
  <c r="G27" i="2"/>
  <c r="F6" i="2"/>
  <c r="G28" i="2"/>
  <c r="G180" i="2" l="1"/>
  <c r="G12" i="2"/>
  <c r="G11" i="2"/>
  <c r="G8" i="2"/>
  <c r="G14" i="2"/>
  <c r="G9" i="2"/>
  <c r="G10" i="2"/>
  <c r="G158" i="2"/>
  <c r="G161" i="2"/>
  <c r="G75" i="2"/>
  <c r="G68" i="2"/>
  <c r="G55" i="2"/>
  <c r="G178" i="2"/>
  <c r="G84" i="2"/>
  <c r="G76" i="2"/>
  <c r="G118" i="2"/>
  <c r="G169" i="2"/>
  <c r="G91" i="2"/>
  <c r="G186" i="2"/>
  <c r="G44" i="2"/>
  <c r="G125" i="2"/>
  <c r="G60" i="2"/>
  <c r="G69" i="2"/>
  <c r="G138" i="2"/>
  <c r="G130" i="2"/>
  <c r="G37" i="2"/>
  <c r="G50" i="2"/>
  <c r="G32" i="2"/>
  <c r="G144" i="2"/>
  <c r="G96" i="2"/>
  <c r="G110" i="2"/>
  <c r="G104" i="2"/>
  <c r="G18" i="2"/>
  <c r="G7" i="2"/>
  <c r="G26" i="2"/>
  <c r="G17" i="2"/>
  <c r="D44" i="2"/>
  <c r="D17" i="2" s="1"/>
  <c r="E47" i="2" l="1"/>
  <c r="E45" i="2"/>
  <c r="E46" i="2"/>
  <c r="E48" i="2"/>
  <c r="D69" i="2"/>
  <c r="E72" i="2" s="1"/>
  <c r="D68" i="2" l="1"/>
  <c r="D186" i="2" s="1"/>
  <c r="E183" i="2" s="1"/>
  <c r="E73" i="2"/>
  <c r="E71" i="2"/>
  <c r="E70" i="2"/>
  <c r="E130" i="2" l="1"/>
  <c r="E180" i="2"/>
  <c r="E110" i="2"/>
  <c r="E178" i="2"/>
  <c r="E60" i="2"/>
  <c r="E186" i="2"/>
  <c r="E37" i="2"/>
  <c r="E26" i="2"/>
  <c r="E44" i="2"/>
  <c r="E169" i="2"/>
  <c r="E55" i="2"/>
  <c r="E158" i="2"/>
  <c r="E118" i="2"/>
  <c r="E32" i="2"/>
  <c r="E84" i="2"/>
  <c r="E68" i="2"/>
  <c r="E75" i="2"/>
  <c r="E17" i="2"/>
  <c r="E161" i="2"/>
  <c r="E50" i="2"/>
  <c r="E76" i="2"/>
  <c r="E91" i="2"/>
  <c r="E69" i="2"/>
  <c r="E104" i="2"/>
  <c r="E144" i="2"/>
  <c r="E18" i="2"/>
  <c r="E125" i="2"/>
  <c r="E138" i="2"/>
  <c r="E96" i="2"/>
  <c r="H60" i="2" l="1"/>
  <c r="H17" i="2" s="1"/>
  <c r="H6" i="2"/>
  <c r="I62" i="2" l="1"/>
  <c r="I9" i="2"/>
  <c r="I8" i="2"/>
  <c r="I11" i="2"/>
  <c r="I12" i="2"/>
  <c r="I7" i="2"/>
  <c r="I14" i="2"/>
  <c r="I10" i="2"/>
  <c r="I63" i="2"/>
  <c r="I61" i="2"/>
  <c r="H186" i="2" l="1"/>
  <c r="I180" i="2" l="1"/>
  <c r="I183" i="2"/>
  <c r="I69" i="2"/>
  <c r="I178" i="2"/>
  <c r="I125" i="2"/>
  <c r="I96" i="2"/>
  <c r="I26" i="2"/>
  <c r="I130" i="2"/>
  <c r="I75" i="2"/>
  <c r="I104" i="2"/>
  <c r="I44" i="2"/>
  <c r="I68" i="2"/>
  <c r="I110" i="2"/>
  <c r="I50" i="2"/>
  <c r="I91" i="2"/>
  <c r="I18" i="2"/>
  <c r="I138" i="2"/>
  <c r="I55" i="2"/>
  <c r="I186" i="2"/>
  <c r="I158" i="2"/>
  <c r="I76" i="2"/>
  <c r="I144" i="2"/>
  <c r="I37" i="2"/>
  <c r="I161" i="2"/>
  <c r="I84" i="2"/>
  <c r="I32" i="2"/>
  <c r="I169" i="2"/>
  <c r="I118" i="2"/>
  <c r="I60" i="2"/>
  <c r="I17" i="2"/>
</calcChain>
</file>

<file path=xl/sharedStrings.xml><?xml version="1.0" encoding="utf-8"?>
<sst xmlns="http://schemas.openxmlformats.org/spreadsheetml/2006/main" count="561" uniqueCount="118">
  <si>
    <t>(тыс. руб.)</t>
  </si>
  <si>
    <t>№</t>
  </si>
  <si>
    <t>Код и наименование</t>
  </si>
  <si>
    <t>сумма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</si>
  <si>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</si>
  <si>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</si>
  <si>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</si>
  <si>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Капитальные вложения в объекты государственной (муниципальной) собственности</t>
  </si>
  <si>
    <t>Межбюджетные трансферты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</si>
  <si>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</si>
  <si>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(муниципального) долга</t>
  </si>
  <si>
    <t>Иные бюджетные ассигнования</t>
  </si>
  <si>
    <t>1</t>
  </si>
  <si>
    <t>2</t>
  </si>
  <si>
    <t>3</t>
  </si>
  <si>
    <t>4</t>
  </si>
  <si>
    <t>5</t>
  </si>
  <si>
    <t>6</t>
  </si>
  <si>
    <t>7</t>
  </si>
  <si>
    <t>8</t>
  </si>
  <si>
    <t>Блок "Эффективное государство"</t>
  </si>
  <si>
    <t>Всего по блоку "Эффективное государство"</t>
  </si>
  <si>
    <t>Блок "Формирование нового качества жизни"</t>
  </si>
  <si>
    <t>Всего по блоку "Формирование нового качества жизни"</t>
  </si>
  <si>
    <t>11</t>
  </si>
  <si>
    <t>12</t>
  </si>
  <si>
    <t>13</t>
  </si>
  <si>
    <t>14</t>
  </si>
  <si>
    <t>15</t>
  </si>
  <si>
    <t>16</t>
  </si>
  <si>
    <t>17</t>
  </si>
  <si>
    <t>Ведомственные целевые программы</t>
  </si>
  <si>
    <t>Министерство внутренней политики и массовых коммуникаций Калужской области</t>
  </si>
  <si>
    <t>Министерство финансов Калужской области</t>
  </si>
  <si>
    <t>Государственная инспекция по надзору за техническим состоянием самоходных машин и других видов техники Калужской области</t>
  </si>
  <si>
    <t>Администрация Губернатора Калужской области</t>
  </si>
  <si>
    <t>Комитет ветеринарии при Правительстве Калужской области</t>
  </si>
  <si>
    <t>Министерство сельского хозяйства Калужской области</t>
  </si>
  <si>
    <t>Аппарат уполномоченного по защите прав предпринимателей в Калужской области</t>
  </si>
  <si>
    <t>Государственные программы Калужской области, в том числе по блокам</t>
  </si>
  <si>
    <t xml:space="preserve">удельный
вес </t>
  </si>
  <si>
    <t>100</t>
  </si>
  <si>
    <t>200</t>
  </si>
  <si>
    <t>300</t>
  </si>
  <si>
    <t>400</t>
  </si>
  <si>
    <t>500</t>
  </si>
  <si>
    <t>600</t>
  </si>
  <si>
    <t>700</t>
  </si>
  <si>
    <t>800</t>
  </si>
  <si>
    <t>Государственная программа Калужской области "Экономическое развитие в Калужской области"</t>
  </si>
  <si>
    <t>Государственная программа Калужской области "Информационное общество и повышение качества государственных и муниципальных услуг в Калужской области"</t>
  </si>
  <si>
    <t>Государственная программа Калужской области "Развитие здравоохранения в Калужской области"</t>
  </si>
  <si>
    <t>Государственная программа Калужской области "Социальная поддержка граждан в Калужской области"</t>
  </si>
  <si>
    <t>Государственная программа Калужской области "Доступная среда в Калужской области"</t>
  </si>
  <si>
    <t>Государственная программа Калужской области "Обеспечение доступным и комфортным жильем и коммунальными услугами населения Калужской области"</t>
  </si>
  <si>
    <t>Государственная программа Калужской области "Развитие рынка труда в Калужской области"</t>
  </si>
  <si>
    <t>Государственная программа Калужской области "Безопасность жизнедеятельности на территории Калужской области"</t>
  </si>
  <si>
    <t>Государственная программа Калужской области "Развитие культуры в Калужской области"</t>
  </si>
  <si>
    <t>9</t>
  </si>
  <si>
    <t>Государственная программа Калужской области "Охрана окружающей среды в Калужской области"</t>
  </si>
  <si>
    <t>10</t>
  </si>
  <si>
    <t>Государственная программа Калужской области "Развитие физической культуры и спорта в Калужской области"</t>
  </si>
  <si>
    <t>Государственная программа Калужской области "Патриотическое воспитание населения Калужской области"</t>
  </si>
  <si>
    <t>Государственная программа Калужской области «Поддержка развития российского казачества на территории Калужской области»</t>
  </si>
  <si>
    <t>Ведомственная целевая программа "Создание 100 роботизированных молочных ферм в Калужской области"</t>
  </si>
  <si>
    <t>Аппарат уполномоченного по правам ребёнка в Калужской области</t>
  </si>
  <si>
    <t>Блок "Инновационное развитие и модернизация экономики"</t>
  </si>
  <si>
    <t>Всего по блоку "Инновационное развитие и модернизация экономики"</t>
  </si>
  <si>
    <t>18</t>
  </si>
  <si>
    <t>19</t>
  </si>
  <si>
    <t>Итого по государственным программам</t>
  </si>
  <si>
    <t>Итого по ведомственным программам</t>
  </si>
  <si>
    <t>Ведомственная целевая программа "Развитие потребительской кооперации в Калужской области"</t>
  </si>
  <si>
    <r>
      <t>Cлужба по организационному обеспечению деятельности мировых судей Калужской области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</si>
  <si>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Государственная программа Калужской области "Развитие предпринимательства и инноваций в Калужской области" </t>
  </si>
  <si>
    <t xml:space="preserve">Государственная программа Калужской области "Развитие дорожного хозяйства Калужской области" </t>
  </si>
  <si>
    <t xml:space="preserve">Государственная программа Калужской области "Энергосбережение и повышение энергоэффективности в Калужской области" </t>
  </si>
  <si>
    <t xml:space="preserve">Государственная программа Калужской области "Развитие лесного хозяйства в Калужской области" </t>
  </si>
  <si>
    <t xml:space="preserve">Государственная программа Калужской области  "Воспроизводство и использование природных ресурсов в Калужской области" </t>
  </si>
  <si>
    <t xml:space="preserve">Государственная программа Калужской области "Укрепление единства российской нации и этнокультурное развитие в Калужской области" </t>
  </si>
  <si>
    <t xml:space="preserve">Государственная программа Калужской области "Развитие туризма в Калужской области" </t>
  </si>
  <si>
    <t xml:space="preserve">Государственная программа Калужской области "Семья и дети Калужской области" </t>
  </si>
  <si>
    <t xml:space="preserve">Государственная программа Калужской области "Оказание содействия добровольному переселению в Калужскую область соотечественников, проживающих за рубежом" </t>
  </si>
  <si>
    <t xml:space="preserve">Ведомственная целевая программа "Совершенствование системы управления общественными финансами Калужской области" </t>
  </si>
  <si>
    <t xml:space="preserve">Ведомственная целевая программа "Осуществление регионального государственного надзора за техническим состоянием самоходных машин и других видов техники Калужской области" </t>
  </si>
  <si>
    <t xml:space="preserve">Ведомственная целевая программа "Развитие государственной гражданской службы Калужской области" </t>
  </si>
  <si>
    <t xml:space="preserve">Ведомственная целевая программа "Организация проведения на территории Калужской области мероприятий по предупреждению и ликвидации болезней животных, их лечению, защите населения от болезней, общих для человека и животных" </t>
  </si>
  <si>
    <t xml:space="preserve">Ведомственная целевая программа "Жизнь ради детей" </t>
  </si>
  <si>
    <t xml:space="preserve">Ведомственная целевая программа «Защита прав предпринимателей» </t>
  </si>
  <si>
    <t xml:space="preserve">Ведомственная целевая программа "Информационная и внутренняя политика Калужской области" </t>
  </si>
  <si>
    <t xml:space="preserve">Ведомственная целевая программа "Организационное обеспечение деятельности мировых судей Калужской области" </t>
  </si>
  <si>
    <t>Всего</t>
  </si>
  <si>
    <t>Государственная программа Калужской области "Развитие сельского хозяйства и регулирования рынков сельскохозяйственной продукции, сырья и продовольствия в Калужской области"</t>
  </si>
  <si>
    <t>Государственная программа Калужской области "Развитие общего и дополнительного образования в Калужской области"</t>
  </si>
  <si>
    <t>Государственная программа Калужской области "Развитие профессионального образования и науки в Калужской области"</t>
  </si>
  <si>
    <t>Государственная программа Калужской области "Повышение эффективности реализации молодежной политики, развитие волонтерского движения, системы оздоровления и отдыха детей в Калужской области"</t>
  </si>
  <si>
    <t>Ведомственная целевая программа "Развитие градостроительства  Калужской области"</t>
  </si>
  <si>
    <t>Ведомственная целевая программа "Развитие сельскохозяйственной потребительской кооперации в Калужской области"</t>
  </si>
  <si>
    <t>Ведомственная целевая программа "Предотвращение заноса и распространения вируса африканской чумы свиней на территории Калужской области"</t>
  </si>
  <si>
    <t>Управление архитектуры и градостроительства Калужской области</t>
  </si>
  <si>
    <t>2021 год</t>
  </si>
  <si>
    <t>менее 0,1 %</t>
  </si>
  <si>
    <t>Государственная программа Калужской области "Развитие рынка газомоторного топлива в Калужской области"</t>
  </si>
  <si>
    <t>Государственная программа Калужской области "Комплексное развитие сельских территорий в Калужской области"</t>
  </si>
  <si>
    <t>Ведомственная целевая программа "Развитие питомниководства плодово-ягодных культур в Калужской области"</t>
  </si>
  <si>
    <t>Ведомственная целевая программа "Развитие территориального общественного самоуправления в Калужской области"</t>
  </si>
  <si>
    <t>Ведомственная целевая программа "Лучшая муниципальная практика"</t>
  </si>
  <si>
    <t>Государственная программа Калужской области "Управление имущественным комплексом Калужской области"</t>
  </si>
  <si>
    <t>-</t>
  </si>
  <si>
    <t>20</t>
  </si>
  <si>
    <t>2022 год</t>
  </si>
  <si>
    <t>Государственная программа Калужской области "Профилактика незаконного потребления наркотических средств и психотропных веществ, наркомании в Калужской области"</t>
  </si>
  <si>
    <t>21</t>
  </si>
  <si>
    <t>Государтственная программа Калужской области "Формирование современной городской среды в Калужской области"</t>
  </si>
  <si>
    <t>Виды расходов областного бюджета в разрезе программ Калужской области на 2021-2023 годы</t>
  </si>
  <si>
    <t>Приложение 13 к заключению на проект закона Калужской области "Об областном бюджете на 2021 год и на плановый период 2022 и 2023 годов"</t>
  </si>
  <si>
    <t>Региональная программа Калужской области "Повышение уровня финансовой грамотности населения Калужской области на 2019-2023 годы"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</si>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</sst>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р.&quot;_-;\-* #,##0.00&quot;р.&quot;_-;_-* &quot;-&quot;??&quot;р.&quot;_-;_-@_-"/>
    <numFmt numFmtId="165" formatCode="#,##0.0"/>
    <numFmt numFmtId="166" formatCode="#,##0.0_ ;\-#,##0.0\ "/>
  </numFmts>
  <fonts count="18" x14ac:knownFonts="1">
    <font>
      <sz val="10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indexed="18"/>
      <name val="Arial Cyr"/>
      <family val="2"/>
      <charset val="204"/>
    </font>
    <font>
      <sz val="10"/>
      <name val="Arial Cyr"/>
      <charset val="204"/>
    </font>
    <font>
      <b/>
      <sz val="12"/>
      <color indexed="24"/>
      <name val="Times New Roman Cyr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2">
    <xf numFmtId="0" fontId="0" fillId="0" borderId="0"/>
    <xf numFmtId="0" fontId="2" fillId="0" borderId="0">
      <alignment vertical="top" wrapText="1"/>
    </xf>
    <xf numFmtId="0" fontId="7" fillId="0" borderId="0" applyProtection="0"/>
    <xf numFmtId="0" fontId="2" fillId="0" borderId="0">
      <alignment vertical="top" wrapText="1"/>
    </xf>
    <xf numFmtId="0" fontId="8" fillId="0" borderId="0"/>
    <xf numFmtId="1" fontId="9" fillId="0" borderId="0"/>
    <xf numFmtId="164" fontId="10" fillId="0" borderId="0">
      <alignment vertical="top" wrapText="1"/>
    </xf>
    <xf numFmtId="164" fontId="2" fillId="0" borderId="0">
      <alignment vertical="top" wrapText="1"/>
    </xf>
    <xf numFmtId="164" fontId="2" fillId="0" borderId="0">
      <alignment vertical="top" wrapText="1"/>
    </xf>
    <xf numFmtId="0" fontId="1" fillId="0" borderId="0"/>
    <xf numFmtId="0" fontId="2" fillId="0" borderId="0">
      <alignment vertical="top" wrapText="1"/>
    </xf>
    <xf numFmtId="164" fontId="2" fillId="0" borderId="0">
      <alignment vertical="top" wrapText="1"/>
    </xf>
  </cellStyleXfs>
  <cellXfs count="97">
    <xf numFmtId="0" fontId="0" fillId="0" borderId="0" xfId="0"/>
    <xf numFmtId="49" fontId="3" fillId="0" borderId="0" xfId="1" applyNumberFormat="1" applyFont="1" applyFill="1" applyBorder="1" applyAlignment="1">
      <alignment horizontal="right" vertical="center" wrapText="1"/>
    </xf>
    <xf numFmtId="49" fontId="2" fillId="0" borderId="0" xfId="1" applyNumberFormat="1" applyFill="1" applyBorder="1" applyAlignment="1">
      <alignment horizontal="center" vertical="center" wrapText="1"/>
    </xf>
    <xf numFmtId="49" fontId="3" fillId="0" borderId="0" xfId="1" applyNumberFormat="1" applyFont="1" applyFill="1" applyBorder="1" applyAlignment="1">
      <alignment horizontal="left" vertical="center" wrapText="1"/>
    </xf>
    <xf numFmtId="0" fontId="2" fillId="0" borderId="0" xfId="1" applyFill="1" applyBorder="1" applyAlignment="1">
      <alignment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165" fontId="4" fillId="0" borderId="2" xfId="1" applyNumberFormat="1" applyFont="1" applyFill="1" applyBorder="1" applyAlignment="1">
      <alignment horizontal="right" vertical="center" wrapText="1"/>
    </xf>
    <xf numFmtId="49" fontId="3" fillId="0" borderId="0" xfId="1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vertical="center" wrapText="1"/>
    </xf>
    <xf numFmtId="165" fontId="4" fillId="0" borderId="2" xfId="1" applyNumberFormat="1" applyFont="1" applyFill="1" applyBorder="1" applyAlignment="1">
      <alignment horizontal="center" vertical="center" wrapText="1"/>
    </xf>
    <xf numFmtId="165" fontId="4" fillId="0" borderId="2" xfId="6" applyNumberFormat="1" applyFont="1" applyFill="1" applyBorder="1" applyAlignment="1">
      <alignment vertical="center" wrapText="1"/>
    </xf>
    <xf numFmtId="165" fontId="4" fillId="0" borderId="2" xfId="6" applyNumberFormat="1" applyFont="1" applyFill="1" applyBorder="1" applyAlignment="1">
      <alignment horizontal="right" vertical="center" wrapText="1"/>
    </xf>
    <xf numFmtId="164" fontId="4" fillId="0" borderId="0" xfId="6" applyNumberFormat="1" applyFont="1" applyFill="1" applyBorder="1" applyAlignment="1">
      <alignment vertical="center" wrapText="1"/>
    </xf>
    <xf numFmtId="49" fontId="10" fillId="0" borderId="2" xfId="6" applyNumberFormat="1" applyFont="1" applyFill="1" applyBorder="1" applyAlignment="1">
      <alignment vertical="center" wrapText="1"/>
    </xf>
    <xf numFmtId="165" fontId="10" fillId="0" borderId="2" xfId="6" applyNumberFormat="1" applyFont="1" applyFill="1" applyBorder="1" applyAlignment="1">
      <alignment vertical="center" wrapText="1"/>
    </xf>
    <xf numFmtId="164" fontId="10" fillId="0" borderId="0" xfId="6" applyNumberFormat="1" applyFont="1" applyFill="1" applyBorder="1" applyAlignment="1">
      <alignment vertical="center" wrapText="1"/>
    </xf>
    <xf numFmtId="164" fontId="3" fillId="0" borderId="0" xfId="6" applyNumberFormat="1" applyFont="1" applyFill="1" applyBorder="1" applyAlignment="1">
      <alignment vertical="center" wrapText="1"/>
    </xf>
    <xf numFmtId="49" fontId="2" fillId="0" borderId="2" xfId="6" applyNumberFormat="1" applyFont="1" applyFill="1" applyBorder="1" applyAlignment="1">
      <alignment horizontal="center" vertical="center" wrapText="1"/>
    </xf>
    <xf numFmtId="49" fontId="2" fillId="0" borderId="2" xfId="6" applyNumberFormat="1" applyFont="1" applyFill="1" applyBorder="1" applyAlignment="1">
      <alignment vertical="center" wrapText="1"/>
    </xf>
    <xf numFmtId="165" fontId="2" fillId="0" borderId="2" xfId="6" applyNumberFormat="1" applyFont="1" applyFill="1" applyBorder="1" applyAlignment="1">
      <alignment horizontal="right" vertical="center" wrapText="1"/>
    </xf>
    <xf numFmtId="49" fontId="11" fillId="0" borderId="0" xfId="1" applyNumberFormat="1" applyFont="1" applyFill="1" applyBorder="1" applyAlignment="1">
      <alignment horizontal="center" vertical="center" wrapText="1"/>
    </xf>
    <xf numFmtId="165" fontId="5" fillId="0" borderId="2" xfId="6" applyNumberFormat="1" applyFont="1" applyFill="1" applyBorder="1" applyAlignment="1">
      <alignment vertical="center" wrapText="1"/>
    </xf>
    <xf numFmtId="49" fontId="3" fillId="0" borderId="0" xfId="6" applyNumberFormat="1" applyFont="1" applyFill="1" applyBorder="1" applyAlignment="1">
      <alignment horizontal="center" vertical="center" wrapText="1"/>
    </xf>
    <xf numFmtId="49" fontId="10" fillId="0" borderId="0" xfId="6" applyNumberFormat="1" applyFont="1" applyFill="1" applyBorder="1" applyAlignment="1">
      <alignment horizontal="center" vertical="center" wrapText="1"/>
    </xf>
    <xf numFmtId="49" fontId="10" fillId="0" borderId="0" xfId="6" applyNumberFormat="1" applyFont="1" applyFill="1" applyBorder="1" applyAlignment="1">
      <alignment vertical="center" wrapText="1"/>
    </xf>
    <xf numFmtId="165" fontId="10" fillId="0" borderId="0" xfId="6" applyNumberFormat="1" applyFont="1" applyFill="1" applyBorder="1" applyAlignment="1">
      <alignment vertical="center" wrapText="1"/>
    </xf>
    <xf numFmtId="165" fontId="2" fillId="0" borderId="0" xfId="1" applyNumberFormat="1" applyFill="1" applyBorder="1" applyAlignment="1">
      <alignment vertical="center" wrapText="1"/>
    </xf>
    <xf numFmtId="165" fontId="4" fillId="0" borderId="0" xfId="1" applyNumberFormat="1" applyFont="1" applyFill="1" applyBorder="1" applyAlignment="1">
      <alignment horizontal="center" vertical="center" wrapText="1"/>
    </xf>
    <xf numFmtId="165" fontId="4" fillId="0" borderId="0" xfId="6" applyNumberFormat="1" applyFont="1" applyFill="1" applyBorder="1" applyAlignment="1">
      <alignment vertical="center" wrapText="1"/>
    </xf>
    <xf numFmtId="165" fontId="3" fillId="0" borderId="0" xfId="1" applyNumberFormat="1" applyFont="1" applyFill="1" applyBorder="1" applyAlignment="1">
      <alignment horizontal="center" vertical="center" wrapText="1"/>
    </xf>
    <xf numFmtId="165" fontId="3" fillId="0" borderId="0" xfId="6" applyNumberFormat="1" applyFont="1" applyFill="1" applyBorder="1" applyAlignment="1">
      <alignment vertical="center" wrapText="1"/>
    </xf>
    <xf numFmtId="165" fontId="11" fillId="0" borderId="0" xfId="1" applyNumberFormat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165" fontId="10" fillId="0" borderId="2" xfId="6" applyNumberFormat="1" applyFont="1" applyFill="1" applyBorder="1" applyAlignment="1">
      <alignment horizontal="right" vertical="center" wrapText="1"/>
    </xf>
    <xf numFmtId="165" fontId="5" fillId="0" borderId="2" xfId="1" applyNumberFormat="1" applyFont="1" applyFill="1" applyBorder="1" applyAlignment="1">
      <alignment horizontal="right" vertical="center" wrapText="1"/>
    </xf>
    <xf numFmtId="0" fontId="0" fillId="0" borderId="10" xfId="0" applyNumberFormat="1" applyFont="1" applyFill="1" applyBorder="1" applyAlignment="1">
      <alignment wrapText="1"/>
    </xf>
    <xf numFmtId="165" fontId="2" fillId="0" borderId="2" xfId="6" applyNumberFormat="1" applyFont="1" applyFill="1" applyBorder="1" applyAlignment="1">
      <alignment vertical="center" wrapText="1"/>
    </xf>
    <xf numFmtId="165" fontId="3" fillId="0" borderId="2" xfId="6" applyNumberFormat="1" applyFont="1" applyFill="1" applyBorder="1" applyAlignment="1">
      <alignment horizontal="right" vertical="center" wrapText="1"/>
    </xf>
    <xf numFmtId="166" fontId="10" fillId="0" borderId="0" xfId="6" applyNumberFormat="1" applyFont="1" applyFill="1" applyBorder="1" applyAlignment="1">
      <alignment vertical="center" wrapText="1"/>
    </xf>
    <xf numFmtId="165" fontId="0" fillId="0" borderId="0" xfId="0" applyNumberFormat="1" applyFont="1" applyFill="1" applyAlignment="1">
      <alignment vertical="top" wrapText="1"/>
    </xf>
    <xf numFmtId="49" fontId="10" fillId="0" borderId="2" xfId="6" applyNumberFormat="1" applyFont="1" applyFill="1" applyBorder="1" applyAlignment="1">
      <alignment horizontal="center" vertical="center" wrapText="1"/>
    </xf>
    <xf numFmtId="0" fontId="2" fillId="0" borderId="11" xfId="7" applyNumberFormat="1" applyFont="1" applyFill="1" applyBorder="1" applyAlignment="1">
      <alignment wrapText="1"/>
    </xf>
    <xf numFmtId="165" fontId="14" fillId="0" borderId="2" xfId="6" applyNumberFormat="1" applyFont="1" applyFill="1" applyBorder="1" applyAlignment="1">
      <alignment vertical="center" wrapText="1"/>
    </xf>
    <xf numFmtId="165" fontId="15" fillId="0" borderId="2" xfId="6" applyNumberFormat="1" applyFont="1" applyFill="1" applyBorder="1" applyAlignment="1">
      <alignment vertical="center" wrapText="1"/>
    </xf>
    <xf numFmtId="49" fontId="16" fillId="0" borderId="2" xfId="6" applyNumberFormat="1" applyFont="1" applyFill="1" applyBorder="1" applyAlignment="1">
      <alignment horizontal="center" vertical="center" wrapText="1"/>
    </xf>
    <xf numFmtId="165" fontId="16" fillId="0" borderId="2" xfId="6" applyNumberFormat="1" applyFont="1" applyFill="1" applyBorder="1" applyAlignment="1">
      <alignment vertical="center" wrapText="1"/>
    </xf>
    <xf numFmtId="49" fontId="15" fillId="0" borderId="2" xfId="6" applyNumberFormat="1" applyFont="1" applyFill="1" applyBorder="1" applyAlignment="1">
      <alignment horizontal="center" vertical="center" wrapText="1"/>
    </xf>
    <xf numFmtId="49" fontId="15" fillId="0" borderId="2" xfId="6" applyNumberFormat="1" applyFont="1" applyFill="1" applyBorder="1" applyAlignment="1">
      <alignment vertical="center" wrapText="1"/>
    </xf>
    <xf numFmtId="165" fontId="16" fillId="0" borderId="2" xfId="6" applyNumberFormat="1" applyFont="1" applyFill="1" applyBorder="1" applyAlignment="1">
      <alignment horizontal="center" vertical="center" wrapText="1"/>
    </xf>
    <xf numFmtId="165" fontId="15" fillId="0" borderId="2" xfId="6" applyNumberFormat="1" applyFont="1" applyFill="1" applyBorder="1" applyAlignment="1">
      <alignment horizontal="center" vertical="center" wrapText="1"/>
    </xf>
    <xf numFmtId="165" fontId="15" fillId="0" borderId="2" xfId="6" applyNumberFormat="1" applyFont="1" applyFill="1" applyBorder="1" applyAlignment="1">
      <alignment horizontal="right" vertical="center" wrapText="1"/>
    </xf>
    <xf numFmtId="165" fontId="16" fillId="0" borderId="2" xfId="6" applyNumberFormat="1" applyFont="1" applyFill="1" applyBorder="1" applyAlignment="1">
      <alignment horizontal="right" vertical="center" wrapText="1"/>
    </xf>
    <xf numFmtId="165" fontId="14" fillId="0" borderId="2" xfId="6" applyNumberFormat="1" applyFont="1" applyFill="1" applyBorder="1" applyAlignment="1">
      <alignment horizontal="right" vertical="center" wrapText="1"/>
    </xf>
    <xf numFmtId="49" fontId="16" fillId="0" borderId="2" xfId="6" applyNumberFormat="1" applyFont="1" applyFill="1" applyBorder="1" applyAlignment="1">
      <alignment vertical="center" wrapText="1"/>
    </xf>
    <xf numFmtId="164" fontId="2" fillId="0" borderId="0" xfId="8" applyNumberFormat="1" applyFont="1" applyFill="1" applyAlignment="1">
      <alignment vertical="top" wrapText="1"/>
    </xf>
    <xf numFmtId="164" fontId="2" fillId="0" borderId="0" xfId="8" applyNumberFormat="1" applyFont="1" applyFill="1" applyAlignment="1">
      <alignment vertical="top" wrapText="1"/>
    </xf>
    <xf numFmtId="164" fontId="2" fillId="0" borderId="0" xfId="8" applyNumberFormat="1" applyFont="1" applyFill="1" applyAlignment="1">
      <alignment vertical="top" wrapText="1"/>
    </xf>
    <xf numFmtId="164" fontId="2" fillId="0" borderId="0" xfId="8" applyNumberFormat="1" applyFont="1" applyFill="1" applyAlignment="1">
      <alignment vertical="top" wrapText="1"/>
    </xf>
    <xf numFmtId="164" fontId="2" fillId="0" borderId="0" xfId="8" applyNumberFormat="1" applyFont="1" applyFill="1" applyAlignment="1">
      <alignment vertical="top" wrapText="1"/>
    </xf>
    <xf numFmtId="164" fontId="2" fillId="0" borderId="0" xfId="8" applyNumberFormat="1" applyFont="1" applyFill="1" applyAlignment="1">
      <alignment vertical="top" wrapText="1"/>
    </xf>
    <xf numFmtId="164" fontId="2" fillId="0" borderId="0" xfId="8" applyNumberFormat="1" applyFont="1" applyFill="1" applyAlignment="1">
      <alignment vertical="top" wrapText="1"/>
    </xf>
    <xf numFmtId="164" fontId="2" fillId="0" borderId="0" xfId="8" applyNumberFormat="1" applyFont="1" applyFill="1" applyAlignment="1">
      <alignment vertical="top" wrapText="1"/>
    </xf>
    <xf numFmtId="164" fontId="2" fillId="0" borderId="0" xfId="8" applyNumberFormat="1" applyFont="1" applyFill="1" applyAlignment="1">
      <alignment vertical="top" wrapText="1"/>
    </xf>
    <xf numFmtId="164" fontId="2" fillId="0" borderId="0" xfId="8" applyNumberFormat="1" applyFont="1" applyFill="1" applyAlignment="1">
      <alignment vertical="top" wrapText="1"/>
    </xf>
    <xf numFmtId="164" fontId="2" fillId="0" borderId="0" xfId="8" applyNumberFormat="1" applyFont="1" applyFill="1" applyAlignment="1">
      <alignment vertical="top" wrapText="1"/>
    </xf>
    <xf numFmtId="164" fontId="2" fillId="0" borderId="0" xfId="8" applyNumberFormat="1" applyFont="1" applyFill="1" applyAlignment="1">
      <alignment vertical="top" wrapText="1"/>
    </xf>
    <xf numFmtId="165" fontId="17" fillId="0" borderId="0" xfId="9" applyNumberFormat="1" applyFont="1" applyBorder="1" applyAlignment="1">
      <alignment vertical="center"/>
    </xf>
    <xf numFmtId="165" fontId="17" fillId="0" borderId="0" xfId="9" applyNumberFormat="1" applyFont="1" applyFill="1" applyBorder="1" applyAlignment="1">
      <alignment vertical="center"/>
    </xf>
    <xf numFmtId="49" fontId="4" fillId="0" borderId="3" xfId="6" applyNumberFormat="1" applyFont="1" applyFill="1" applyBorder="1" applyAlignment="1">
      <alignment horizontal="center" vertical="center" wrapText="1"/>
    </xf>
    <xf numFmtId="49" fontId="4" fillId="0" borderId="4" xfId="6" applyNumberFormat="1" applyFont="1" applyFill="1" applyBorder="1" applyAlignment="1">
      <alignment horizontal="center" vertical="center" wrapText="1"/>
    </xf>
    <xf numFmtId="49" fontId="4" fillId="0" borderId="5" xfId="6" applyNumberFormat="1" applyFont="1" applyFill="1" applyBorder="1" applyAlignment="1">
      <alignment horizontal="center" vertical="center" wrapText="1"/>
    </xf>
    <xf numFmtId="49" fontId="4" fillId="0" borderId="6" xfId="6" applyNumberFormat="1" applyFont="1" applyFill="1" applyBorder="1" applyAlignment="1">
      <alignment horizontal="left" vertical="center" wrapText="1"/>
    </xf>
    <xf numFmtId="49" fontId="4" fillId="0" borderId="7" xfId="6" applyNumberFormat="1" applyFont="1" applyFill="1" applyBorder="1" applyAlignment="1">
      <alignment horizontal="left" vertical="center" wrapText="1"/>
    </xf>
    <xf numFmtId="49" fontId="4" fillId="0" borderId="2" xfId="6" applyNumberFormat="1" applyFont="1" applyFill="1" applyBorder="1" applyAlignment="1">
      <alignment horizontal="center" vertical="center" wrapText="1"/>
    </xf>
    <xf numFmtId="49" fontId="4" fillId="0" borderId="2" xfId="6" applyNumberFormat="1" applyFont="1" applyFill="1" applyBorder="1" applyAlignment="1">
      <alignment vertical="center" wrapText="1"/>
    </xf>
    <xf numFmtId="49" fontId="5" fillId="0" borderId="2" xfId="6" applyNumberFormat="1" applyFont="1" applyFill="1" applyBorder="1" applyAlignment="1">
      <alignment vertical="center" wrapText="1"/>
    </xf>
    <xf numFmtId="49" fontId="4" fillId="0" borderId="2" xfId="1" applyNumberFormat="1" applyFont="1" applyFill="1" applyBorder="1" applyAlignment="1">
      <alignment horizontal="left" vertical="center" wrapText="1"/>
    </xf>
    <xf numFmtId="49" fontId="14" fillId="0" borderId="2" xfId="6" applyNumberFormat="1" applyFont="1" applyFill="1" applyBorder="1" applyAlignment="1">
      <alignment horizontal="center" vertical="center" wrapText="1"/>
    </xf>
    <xf numFmtId="49" fontId="16" fillId="0" borderId="2" xfId="6" applyNumberFormat="1" applyFont="1" applyFill="1" applyBorder="1" applyAlignment="1">
      <alignment vertical="center" wrapText="1"/>
    </xf>
    <xf numFmtId="49" fontId="4" fillId="0" borderId="2" xfId="6" applyNumberFormat="1" applyFont="1" applyFill="1" applyBorder="1" applyAlignment="1">
      <alignment horizontal="right" vertical="center" wrapText="1"/>
    </xf>
    <xf numFmtId="49" fontId="14" fillId="0" borderId="2" xfId="1" applyNumberFormat="1" applyFont="1" applyFill="1" applyBorder="1" applyAlignment="1">
      <alignment horizontal="left" vertical="center" wrapText="1"/>
    </xf>
    <xf numFmtId="49" fontId="14" fillId="0" borderId="3" xfId="6" applyNumberFormat="1" applyFont="1" applyFill="1" applyBorder="1" applyAlignment="1">
      <alignment horizontal="center" vertical="center" wrapText="1"/>
    </xf>
    <xf numFmtId="49" fontId="14" fillId="0" borderId="5" xfId="6" applyNumberFormat="1" applyFont="1" applyFill="1" applyBorder="1" applyAlignment="1">
      <alignment horizontal="center" vertical="center" wrapText="1"/>
    </xf>
    <xf numFmtId="49" fontId="16" fillId="0" borderId="6" xfId="6" applyNumberFormat="1" applyFont="1" applyFill="1" applyBorder="1" applyAlignment="1">
      <alignment horizontal="left" vertical="center" wrapText="1"/>
    </xf>
    <xf numFmtId="49" fontId="16" fillId="0" borderId="7" xfId="6" applyNumberFormat="1" applyFont="1" applyFill="1" applyBorder="1" applyAlignment="1">
      <alignment horizontal="left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6" applyNumberFormat="1" applyFont="1" applyFill="1" applyBorder="1" applyAlignment="1">
      <alignment horizontal="left" vertical="center" wrapText="1"/>
    </xf>
    <xf numFmtId="49" fontId="11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right" vertical="center" wrapText="1"/>
    </xf>
    <xf numFmtId="0" fontId="13" fillId="0" borderId="0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right" vertical="center" wrapText="1"/>
    </xf>
    <xf numFmtId="49" fontId="10" fillId="0" borderId="2" xfId="6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justify" vertical="center" wrapText="1"/>
    </xf>
    <xf numFmtId="49" fontId="11" fillId="0" borderId="9" xfId="1" applyNumberFormat="1" applyFont="1" applyFill="1" applyBorder="1" applyAlignment="1">
      <alignment horizontal="center" vertical="center" wrapText="1"/>
    </xf>
    <xf numFmtId="49" fontId="11" fillId="0" borderId="8" xfId="1" applyNumberFormat="1" applyFont="1" applyFill="1" applyBorder="1" applyAlignment="1">
      <alignment horizontal="center" vertical="center" wrapText="1"/>
    </xf>
    <xf numFmtId="49" fontId="11" fillId="0" borderId="7" xfId="1" applyNumberFormat="1" applyFont="1" applyFill="1" applyBorder="1" applyAlignment="1">
      <alignment horizontal="center" vertical="center" wrapText="1"/>
    </xf>
  </cellXfs>
  <cellStyles count="12">
    <cellStyle name="ЗАГОЛОВОК1" xfId="2"/>
    <cellStyle name="Обычный" xfId="0" builtinId="0"/>
    <cellStyle name="Обычный 2" xfId="1"/>
    <cellStyle name="Обычный 2 2" xfId="8"/>
    <cellStyle name="Обычный 3" xfId="3"/>
    <cellStyle name="Обычный 3 2" xfId="11"/>
    <cellStyle name="Обычный 4" xfId="6"/>
    <cellStyle name="Обычный 5" xfId="4"/>
    <cellStyle name="Обычный 5 2" xfId="10"/>
    <cellStyle name="Обычный 6" xfId="7"/>
    <cellStyle name="Обычный 7" xfId="9"/>
    <cellStyle name="ТЕКСТ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6"/>
  <sheetViews>
    <sheetView tabSelected="1" zoomScale="70" zoomScaleNormal="70" workbookViewId="0"/>
  </sheetViews>
  <sheetFormatPr defaultRowHeight="15.75" x14ac:dyDescent="0.2"/>
  <cols>
    <col min="1" max="1" width="6.83203125" style="22" customWidth="1"/>
    <col min="2" max="2" width="6.83203125" style="23" customWidth="1"/>
    <col min="3" max="3" width="101.1640625" style="24" customWidth="1"/>
    <col min="4" max="4" width="18.83203125" style="25" customWidth="1"/>
    <col min="5" max="5" width="14.33203125" style="25" customWidth="1"/>
    <col min="6" max="6" width="18.83203125" style="25" customWidth="1"/>
    <col min="7" max="7" width="14.1640625" style="25" customWidth="1"/>
    <col min="8" max="8" width="18.83203125" style="25" customWidth="1"/>
    <col min="9" max="9" width="14.1640625" style="25" customWidth="1"/>
    <col min="10" max="10" width="21.33203125" style="25" customWidth="1"/>
    <col min="11" max="11" width="25.6640625" style="15" bestFit="1" customWidth="1"/>
    <col min="12" max="16384" width="9.33203125" style="15"/>
  </cols>
  <sheetData>
    <row r="1" spans="1:10" s="4" customFormat="1" ht="45.75" customHeight="1" x14ac:dyDescent="0.2">
      <c r="A1" s="1"/>
      <c r="B1" s="2"/>
      <c r="C1" s="3"/>
      <c r="E1" s="93" t="s">
        <v>115</v>
      </c>
      <c r="F1" s="93"/>
      <c r="G1" s="93"/>
      <c r="H1" s="93"/>
      <c r="I1" s="93"/>
      <c r="J1" s="26"/>
    </row>
    <row r="2" spans="1:10" s="4" customFormat="1" ht="18" customHeight="1" x14ac:dyDescent="0.2">
      <c r="A2" s="90" t="s">
        <v>114</v>
      </c>
      <c r="B2" s="90"/>
      <c r="C2" s="90"/>
      <c r="D2" s="90"/>
      <c r="E2" s="90"/>
      <c r="F2" s="90"/>
      <c r="G2" s="90"/>
      <c r="H2" s="90"/>
      <c r="I2" s="90"/>
      <c r="J2" s="26"/>
    </row>
    <row r="3" spans="1:10" s="4" customFormat="1" x14ac:dyDescent="0.2">
      <c r="A3" s="91" t="s">
        <v>0</v>
      </c>
      <c r="B3" s="91"/>
      <c r="C3" s="91"/>
      <c r="D3" s="91"/>
      <c r="E3" s="91"/>
      <c r="F3" s="91"/>
      <c r="G3" s="91"/>
      <c r="H3" s="91"/>
      <c r="I3" s="91"/>
      <c r="J3" s="26"/>
    </row>
    <row r="4" spans="1:10" s="5" customFormat="1" ht="15.75" customHeight="1" x14ac:dyDescent="0.2">
      <c r="A4" s="86" t="s">
        <v>1</v>
      </c>
      <c r="B4" s="86" t="s">
        <v>2</v>
      </c>
      <c r="C4" s="86"/>
      <c r="D4" s="86" t="s">
        <v>100</v>
      </c>
      <c r="E4" s="86"/>
      <c r="F4" s="86" t="s">
        <v>110</v>
      </c>
      <c r="G4" s="86"/>
      <c r="H4" s="86" t="s">
        <v>117</v>
      </c>
      <c r="I4" s="86"/>
      <c r="J4" s="27"/>
    </row>
    <row r="5" spans="1:10" s="5" customFormat="1" ht="51" customHeight="1" x14ac:dyDescent="0.2">
      <c r="A5" s="86"/>
      <c r="B5" s="86"/>
      <c r="C5" s="86"/>
      <c r="D5" s="9" t="s">
        <v>3</v>
      </c>
      <c r="E5" s="9" t="s">
        <v>40</v>
      </c>
      <c r="F5" s="9" t="s">
        <v>3</v>
      </c>
      <c r="G5" s="9" t="s">
        <v>40</v>
      </c>
      <c r="H5" s="9" t="s">
        <v>3</v>
      </c>
      <c r="I5" s="9" t="s">
        <v>40</v>
      </c>
      <c r="J5" s="27"/>
    </row>
    <row r="6" spans="1:10" s="12" customFormat="1" x14ac:dyDescent="0.2">
      <c r="A6" s="80" t="s">
        <v>91</v>
      </c>
      <c r="B6" s="80"/>
      <c r="C6" s="80"/>
      <c r="D6" s="10">
        <f t="shared" ref="D6:H6" si="0">SUM(D7:D14)</f>
        <v>60836037.100000001</v>
      </c>
      <c r="E6" s="10">
        <v>100</v>
      </c>
      <c r="F6" s="10">
        <f t="shared" si="0"/>
        <v>56632359.5</v>
      </c>
      <c r="G6" s="10">
        <v>100</v>
      </c>
      <c r="H6" s="10">
        <f t="shared" si="0"/>
        <v>56339325.600000001</v>
      </c>
      <c r="I6" s="10">
        <v>100</v>
      </c>
      <c r="J6" s="28"/>
    </row>
    <row r="7" spans="1:10" ht="47.25" customHeight="1" x14ac:dyDescent="0.2">
      <c r="A7" s="92" t="s">
        <v>41</v>
      </c>
      <c r="B7" s="92"/>
      <c r="C7" s="13" t="s">
        <v>4</v>
      </c>
      <c r="D7" s="14">
        <v>3937238.2</v>
      </c>
      <c r="E7" s="14">
        <f t="shared" ref="E7:E14" si="1">D7/$D$6*100</f>
        <v>6.5</v>
      </c>
      <c r="F7" s="14">
        <v>3939313.4</v>
      </c>
      <c r="G7" s="14">
        <f>F7/$F$6*100</f>
        <v>7</v>
      </c>
      <c r="H7" s="14">
        <v>3946206.7</v>
      </c>
      <c r="I7" s="14">
        <f>H7/$H$6*100</f>
        <v>7</v>
      </c>
    </row>
    <row r="8" spans="1:10" ht="12.75" x14ac:dyDescent="0.2">
      <c r="A8" s="92" t="s">
        <v>42</v>
      </c>
      <c r="B8" s="92"/>
      <c r="C8" s="13" t="s">
        <v>5</v>
      </c>
      <c r="D8" s="37">
        <v>5508970.5999999996</v>
      </c>
      <c r="E8" s="14">
        <f t="shared" si="1"/>
        <v>9.1</v>
      </c>
      <c r="F8" s="14">
        <v>5678312.2000000002</v>
      </c>
      <c r="G8" s="14">
        <f t="shared" ref="G8:G14" si="2">F8/$F$6*100</f>
        <v>10</v>
      </c>
      <c r="H8" s="14">
        <v>6369088.2000000002</v>
      </c>
      <c r="I8" s="14">
        <f t="shared" ref="I8:I14" si="3">H8/$H$6*100</f>
        <v>11.3</v>
      </c>
    </row>
    <row r="9" spans="1:10" ht="12.75" x14ac:dyDescent="0.2">
      <c r="A9" s="92" t="s">
        <v>43</v>
      </c>
      <c r="B9" s="92"/>
      <c r="C9" s="13" t="s">
        <v>6</v>
      </c>
      <c r="D9" s="14">
        <v>7531461.7000000002</v>
      </c>
      <c r="E9" s="14">
        <f t="shared" si="1"/>
        <v>12.4</v>
      </c>
      <c r="F9" s="14">
        <v>7360205.2000000002</v>
      </c>
      <c r="G9" s="14">
        <f t="shared" si="2"/>
        <v>13</v>
      </c>
      <c r="H9" s="14">
        <v>7361311.7999999998</v>
      </c>
      <c r="I9" s="14">
        <f t="shared" si="3"/>
        <v>13.1</v>
      </c>
    </row>
    <row r="10" spans="1:10" ht="12.75" x14ac:dyDescent="0.2">
      <c r="A10" s="92" t="s">
        <v>44</v>
      </c>
      <c r="B10" s="92"/>
      <c r="C10" s="13" t="s">
        <v>7</v>
      </c>
      <c r="D10" s="14">
        <v>2049511</v>
      </c>
      <c r="E10" s="14">
        <f t="shared" si="1"/>
        <v>3.4</v>
      </c>
      <c r="F10" s="14">
        <v>1949045.6</v>
      </c>
      <c r="G10" s="14">
        <f t="shared" si="2"/>
        <v>3.4</v>
      </c>
      <c r="H10" s="14">
        <v>1776744.7</v>
      </c>
      <c r="I10" s="14">
        <f t="shared" si="3"/>
        <v>3.2</v>
      </c>
    </row>
    <row r="11" spans="1:10" ht="12.75" x14ac:dyDescent="0.2">
      <c r="A11" s="92" t="s">
        <v>45</v>
      </c>
      <c r="B11" s="92"/>
      <c r="C11" s="13" t="s">
        <v>8</v>
      </c>
      <c r="D11" s="14">
        <v>27311364.5</v>
      </c>
      <c r="E11" s="14">
        <f t="shared" si="1"/>
        <v>44.9</v>
      </c>
      <c r="F11" s="14">
        <v>23428956.899999999</v>
      </c>
      <c r="G11" s="14">
        <f t="shared" si="2"/>
        <v>41.4</v>
      </c>
      <c r="H11" s="14">
        <v>22878282.199999999</v>
      </c>
      <c r="I11" s="14">
        <f t="shared" si="3"/>
        <v>40.6</v>
      </c>
    </row>
    <row r="12" spans="1:10" ht="26.25" customHeight="1" x14ac:dyDescent="0.2">
      <c r="A12" s="92" t="s">
        <v>46</v>
      </c>
      <c r="B12" s="92"/>
      <c r="C12" s="13" t="s">
        <v>9</v>
      </c>
      <c r="D12" s="14">
        <v>10857254.199999999</v>
      </c>
      <c r="E12" s="14">
        <f t="shared" si="1"/>
        <v>17.8</v>
      </c>
      <c r="F12" s="14">
        <v>10568035.5</v>
      </c>
      <c r="G12" s="14">
        <f t="shared" si="2"/>
        <v>18.7</v>
      </c>
      <c r="H12" s="14">
        <v>10626502.1</v>
      </c>
      <c r="I12" s="14">
        <f t="shared" si="3"/>
        <v>18.899999999999999</v>
      </c>
    </row>
    <row r="13" spans="1:10" ht="12.75" x14ac:dyDescent="0.2">
      <c r="A13" s="92" t="s">
        <v>47</v>
      </c>
      <c r="B13" s="92"/>
      <c r="C13" s="13" t="s">
        <v>10</v>
      </c>
      <c r="D13" s="14">
        <v>28908</v>
      </c>
      <c r="E13" s="19" t="s">
        <v>101</v>
      </c>
      <c r="F13" s="14">
        <v>27578.400000000001</v>
      </c>
      <c r="G13" s="19" t="s">
        <v>101</v>
      </c>
      <c r="H13" s="14">
        <v>42155.1</v>
      </c>
      <c r="I13" s="19" t="s">
        <v>101</v>
      </c>
    </row>
    <row r="14" spans="1:10" ht="12.75" x14ac:dyDescent="0.2">
      <c r="A14" s="92" t="s">
        <v>48</v>
      </c>
      <c r="B14" s="92"/>
      <c r="C14" s="13" t="s">
        <v>11</v>
      </c>
      <c r="D14" s="14">
        <v>3611328.9</v>
      </c>
      <c r="E14" s="14">
        <f t="shared" si="1"/>
        <v>5.9</v>
      </c>
      <c r="F14" s="14">
        <v>3680912.3</v>
      </c>
      <c r="G14" s="14">
        <f t="shared" si="2"/>
        <v>6.5</v>
      </c>
      <c r="H14" s="14">
        <v>3339034.8</v>
      </c>
      <c r="I14" s="14">
        <f t="shared" si="3"/>
        <v>5.9</v>
      </c>
    </row>
    <row r="15" spans="1:10" s="5" customFormat="1" x14ac:dyDescent="0.2">
      <c r="A15" s="86" t="s">
        <v>39</v>
      </c>
      <c r="B15" s="86"/>
      <c r="C15" s="86"/>
      <c r="D15" s="86"/>
      <c r="E15" s="33"/>
      <c r="F15" s="33"/>
      <c r="G15" s="33"/>
      <c r="H15" s="33"/>
      <c r="I15" s="33"/>
      <c r="J15" s="27"/>
    </row>
    <row r="16" spans="1:10" s="7" customFormat="1" ht="18.75" x14ac:dyDescent="0.2">
      <c r="A16" s="88" t="s">
        <v>66</v>
      </c>
      <c r="B16" s="88"/>
      <c r="C16" s="88"/>
      <c r="D16" s="88"/>
      <c r="E16" s="88"/>
      <c r="F16" s="88"/>
      <c r="G16" s="88"/>
      <c r="H16" s="88"/>
      <c r="I16" s="88"/>
      <c r="J16" s="29"/>
    </row>
    <row r="17" spans="1:10" s="5" customFormat="1" x14ac:dyDescent="0.2">
      <c r="A17" s="89" t="s">
        <v>67</v>
      </c>
      <c r="B17" s="89"/>
      <c r="C17" s="89"/>
      <c r="D17" s="6">
        <f>D18+D26+D32+D37+D44+D50+D55+D60+D64</f>
        <v>10381463.300000001</v>
      </c>
      <c r="E17" s="6">
        <f>D17/D$186*100</f>
        <v>18.399999999999999</v>
      </c>
      <c r="F17" s="6">
        <f>F18+F26+F32+F37+F44+F50+F55+F60+F64</f>
        <v>11047426.9</v>
      </c>
      <c r="G17" s="6">
        <f>F17/F$186*100</f>
        <v>21.1</v>
      </c>
      <c r="H17" s="6">
        <f>H18+H26+H32+H37+H44+H50+H55+H60+H64</f>
        <v>11656803.4</v>
      </c>
      <c r="I17" s="6">
        <f>H17/H$186*100</f>
        <v>22.4</v>
      </c>
      <c r="J17" s="27"/>
    </row>
    <row r="18" spans="1:10" s="16" customFormat="1" ht="33" customHeight="1" x14ac:dyDescent="0.2">
      <c r="A18" s="74" t="s">
        <v>12</v>
      </c>
      <c r="B18" s="75" t="s">
        <v>49</v>
      </c>
      <c r="C18" s="75"/>
      <c r="D18" s="11">
        <f>SUM(D19:D25)</f>
        <v>2139207.1</v>
      </c>
      <c r="E18" s="6">
        <f>D18/D$186*100</f>
        <v>3.8</v>
      </c>
      <c r="F18" s="11">
        <f>SUM(F19:F25)</f>
        <v>2041716.4</v>
      </c>
      <c r="G18" s="6">
        <f>F18/F$186*100</f>
        <v>3.9</v>
      </c>
      <c r="H18" s="11">
        <f>SUM(H19:H25)</f>
        <v>1636716.4</v>
      </c>
      <c r="I18" s="6">
        <f>H18/H$186*100</f>
        <v>3.1</v>
      </c>
      <c r="J18" s="30"/>
    </row>
    <row r="19" spans="1:10" ht="38.25" x14ac:dyDescent="0.2">
      <c r="A19" s="74"/>
      <c r="B19" s="17" t="s">
        <v>41</v>
      </c>
      <c r="C19" s="18" t="s">
        <v>4</v>
      </c>
      <c r="D19" s="34">
        <v>268605.7</v>
      </c>
      <c r="E19" s="19">
        <f t="shared" ref="E19:E25" si="4">D19/$D$18*100</f>
        <v>12.6</v>
      </c>
      <c r="F19" s="34">
        <v>268605.7</v>
      </c>
      <c r="G19" s="19">
        <f t="shared" ref="G19:G25" si="5">F19/$D$18*100</f>
        <v>12.6</v>
      </c>
      <c r="H19" s="34">
        <v>268605.7</v>
      </c>
      <c r="I19" s="19">
        <f t="shared" ref="I19:I25" si="6">H19/$D$18*100</f>
        <v>12.6</v>
      </c>
    </row>
    <row r="20" spans="1:10" ht="15.75" customHeight="1" x14ac:dyDescent="0.2">
      <c r="A20" s="74"/>
      <c r="B20" s="17" t="s">
        <v>42</v>
      </c>
      <c r="C20" s="18" t="s">
        <v>5</v>
      </c>
      <c r="D20" s="34">
        <v>388763.3</v>
      </c>
      <c r="E20" s="19">
        <f t="shared" si="4"/>
        <v>18.2</v>
      </c>
      <c r="F20" s="34">
        <v>332272.59999999998</v>
      </c>
      <c r="G20" s="19">
        <f t="shared" si="5"/>
        <v>15.5</v>
      </c>
      <c r="H20" s="34">
        <v>332272.59999999998</v>
      </c>
      <c r="I20" s="19">
        <f t="shared" si="6"/>
        <v>15.5</v>
      </c>
    </row>
    <row r="21" spans="1:10" ht="15.75" customHeight="1" x14ac:dyDescent="0.2">
      <c r="A21" s="74"/>
      <c r="B21" s="17" t="s">
        <v>43</v>
      </c>
      <c r="C21" s="18" t="s">
        <v>6</v>
      </c>
      <c r="D21" s="34">
        <v>265</v>
      </c>
      <c r="E21" s="19"/>
      <c r="F21" s="34">
        <v>265</v>
      </c>
      <c r="G21" s="19"/>
      <c r="H21" s="34">
        <v>265</v>
      </c>
      <c r="I21" s="19"/>
    </row>
    <row r="22" spans="1:10" ht="15.75" customHeight="1" x14ac:dyDescent="0.2">
      <c r="A22" s="74"/>
      <c r="B22" s="17" t="s">
        <v>44</v>
      </c>
      <c r="C22" s="18" t="s">
        <v>7</v>
      </c>
      <c r="D22" s="34">
        <v>320020</v>
      </c>
      <c r="E22" s="19">
        <f t="shared" si="4"/>
        <v>15</v>
      </c>
      <c r="F22" s="34">
        <v>320020</v>
      </c>
      <c r="G22" s="19">
        <f t="shared" si="5"/>
        <v>15</v>
      </c>
      <c r="H22" s="34">
        <v>320020</v>
      </c>
      <c r="I22" s="19">
        <f t="shared" si="6"/>
        <v>15</v>
      </c>
    </row>
    <row r="23" spans="1:10" ht="15.75" customHeight="1" x14ac:dyDescent="0.2">
      <c r="A23" s="74"/>
      <c r="B23" s="17" t="s">
        <v>45</v>
      </c>
      <c r="C23" s="13" t="s">
        <v>8</v>
      </c>
      <c r="D23" s="34">
        <v>100000</v>
      </c>
      <c r="E23" s="19">
        <f t="shared" si="4"/>
        <v>4.7</v>
      </c>
      <c r="F23" s="34">
        <v>100000</v>
      </c>
      <c r="G23" s="19">
        <f t="shared" si="5"/>
        <v>4.7</v>
      </c>
      <c r="H23" s="34">
        <v>100000</v>
      </c>
      <c r="I23" s="19">
        <f t="shared" si="6"/>
        <v>4.7</v>
      </c>
    </row>
    <row r="24" spans="1:10" ht="27" customHeight="1" x14ac:dyDescent="0.2">
      <c r="A24" s="74"/>
      <c r="B24" s="17" t="s">
        <v>46</v>
      </c>
      <c r="C24" s="18" t="s">
        <v>9</v>
      </c>
      <c r="D24" s="34">
        <v>185877.7</v>
      </c>
      <c r="E24" s="19">
        <f t="shared" si="4"/>
        <v>8.6999999999999993</v>
      </c>
      <c r="F24" s="34">
        <v>145867.70000000001</v>
      </c>
      <c r="G24" s="19">
        <f t="shared" si="5"/>
        <v>6.8</v>
      </c>
      <c r="H24" s="34">
        <v>145877.70000000001</v>
      </c>
      <c r="I24" s="19">
        <f t="shared" si="6"/>
        <v>6.8</v>
      </c>
    </row>
    <row r="25" spans="1:10" ht="12.75" x14ac:dyDescent="0.2">
      <c r="A25" s="74"/>
      <c r="B25" s="17" t="s">
        <v>48</v>
      </c>
      <c r="C25" s="18" t="s">
        <v>11</v>
      </c>
      <c r="D25" s="34">
        <v>875675.4</v>
      </c>
      <c r="E25" s="19">
        <f t="shared" si="4"/>
        <v>40.9</v>
      </c>
      <c r="F25" s="34">
        <v>874685.4</v>
      </c>
      <c r="G25" s="19">
        <f t="shared" si="5"/>
        <v>40.9</v>
      </c>
      <c r="H25" s="34">
        <v>469675.4</v>
      </c>
      <c r="I25" s="19">
        <f t="shared" si="6"/>
        <v>22</v>
      </c>
    </row>
    <row r="26" spans="1:10" s="16" customFormat="1" ht="45" customHeight="1" x14ac:dyDescent="0.2">
      <c r="A26" s="74" t="s">
        <v>13</v>
      </c>
      <c r="B26" s="75" t="s">
        <v>92</v>
      </c>
      <c r="C26" s="75"/>
      <c r="D26" s="11">
        <f>SUM(D27:D31)</f>
        <v>1465712.7</v>
      </c>
      <c r="E26" s="6">
        <f>D26/D$186*100</f>
        <v>2.6</v>
      </c>
      <c r="F26" s="11">
        <f>SUM(F27:F31)</f>
        <v>1500580.6</v>
      </c>
      <c r="G26" s="6">
        <f>F26/F$186*100</f>
        <v>2.9</v>
      </c>
      <c r="H26" s="11">
        <f>SUM(H27:H31)</f>
        <v>1533658.5</v>
      </c>
      <c r="I26" s="6">
        <f>H26/H$186*100</f>
        <v>2.9</v>
      </c>
      <c r="J26" s="30"/>
    </row>
    <row r="27" spans="1:10" ht="38.25" x14ac:dyDescent="0.2">
      <c r="A27" s="74"/>
      <c r="B27" s="17" t="s">
        <v>41</v>
      </c>
      <c r="C27" s="18" t="s">
        <v>4</v>
      </c>
      <c r="D27" s="34">
        <v>65606.5</v>
      </c>
      <c r="E27" s="34">
        <f>D27/D$26*100</f>
        <v>4.5</v>
      </c>
      <c r="F27" s="34">
        <v>65806.5</v>
      </c>
      <c r="G27" s="34">
        <f>F27/F$26*100</f>
        <v>4.4000000000000004</v>
      </c>
      <c r="H27" s="34">
        <v>65806.5</v>
      </c>
      <c r="I27" s="34">
        <f>H27/H$26*100</f>
        <v>4.3</v>
      </c>
    </row>
    <row r="28" spans="1:10" ht="15.75" customHeight="1" x14ac:dyDescent="0.2">
      <c r="A28" s="74"/>
      <c r="B28" s="17" t="s">
        <v>42</v>
      </c>
      <c r="C28" s="18" t="s">
        <v>5</v>
      </c>
      <c r="D28" s="34">
        <v>19725.3</v>
      </c>
      <c r="E28" s="34">
        <f t="shared" ref="E28:G31" si="7">D28/D$26*100</f>
        <v>1.3</v>
      </c>
      <c r="F28" s="34">
        <v>20445.3</v>
      </c>
      <c r="G28" s="34">
        <f t="shared" si="7"/>
        <v>1.4</v>
      </c>
      <c r="H28" s="34">
        <v>20445.3</v>
      </c>
      <c r="I28" s="34">
        <f t="shared" ref="I28" si="8">H28/H$26*100</f>
        <v>1.3</v>
      </c>
    </row>
    <row r="29" spans="1:10" ht="15.75" customHeight="1" x14ac:dyDescent="0.2">
      <c r="A29" s="74"/>
      <c r="B29" s="17" t="s">
        <v>43</v>
      </c>
      <c r="C29" s="18" t="s">
        <v>6</v>
      </c>
      <c r="D29" s="34">
        <v>57667.7</v>
      </c>
      <c r="E29" s="34">
        <f t="shared" si="7"/>
        <v>3.9</v>
      </c>
      <c r="F29" s="34">
        <v>57667.7</v>
      </c>
      <c r="G29" s="34">
        <f t="shared" si="7"/>
        <v>3.8</v>
      </c>
      <c r="H29" s="34">
        <v>57667.7</v>
      </c>
      <c r="I29" s="34">
        <f t="shared" ref="I29:I31" si="9">H29/H$26*100</f>
        <v>3.8</v>
      </c>
    </row>
    <row r="30" spans="1:10" ht="27.75" customHeight="1" x14ac:dyDescent="0.2">
      <c r="A30" s="74"/>
      <c r="B30" s="17" t="s">
        <v>46</v>
      </c>
      <c r="C30" s="18" t="s">
        <v>9</v>
      </c>
      <c r="D30" s="34">
        <v>33817.699999999997</v>
      </c>
      <c r="E30" s="34">
        <f t="shared" si="7"/>
        <v>2.2999999999999998</v>
      </c>
      <c r="F30" s="34">
        <v>27288.2</v>
      </c>
      <c r="G30" s="34">
        <f t="shared" si="7"/>
        <v>1.8</v>
      </c>
      <c r="H30" s="34">
        <v>46899.6</v>
      </c>
      <c r="I30" s="34">
        <f t="shared" si="9"/>
        <v>3.1</v>
      </c>
    </row>
    <row r="31" spans="1:10" ht="15.75" customHeight="1" x14ac:dyDescent="0.2">
      <c r="A31" s="74"/>
      <c r="B31" s="17" t="s">
        <v>48</v>
      </c>
      <c r="C31" s="18" t="s">
        <v>11</v>
      </c>
      <c r="D31" s="34">
        <v>1288895.5</v>
      </c>
      <c r="E31" s="34">
        <f t="shared" si="7"/>
        <v>87.9</v>
      </c>
      <c r="F31" s="34">
        <v>1329372.8999999999</v>
      </c>
      <c r="G31" s="34">
        <f t="shared" si="7"/>
        <v>88.6</v>
      </c>
      <c r="H31" s="34">
        <v>1342839.4</v>
      </c>
      <c r="I31" s="34">
        <f t="shared" si="9"/>
        <v>87.6</v>
      </c>
    </row>
    <row r="32" spans="1:10" s="16" customFormat="1" ht="33.75" customHeight="1" x14ac:dyDescent="0.2">
      <c r="A32" s="74" t="s">
        <v>14</v>
      </c>
      <c r="B32" s="75" t="s">
        <v>74</v>
      </c>
      <c r="C32" s="75"/>
      <c r="D32" s="11">
        <f>SUM(D33:D36)</f>
        <v>311771.59999999998</v>
      </c>
      <c r="E32" s="6">
        <f>D32/D$186*100</f>
        <v>0.6</v>
      </c>
      <c r="F32" s="11">
        <f>SUM(F33:F36)</f>
        <v>277253.8</v>
      </c>
      <c r="G32" s="6">
        <f>F32/F$186*100</f>
        <v>0.5</v>
      </c>
      <c r="H32" s="11">
        <f>SUM(H33:H36)</f>
        <v>564109.5</v>
      </c>
      <c r="I32" s="6">
        <f>H32/H$186*100</f>
        <v>1.1000000000000001</v>
      </c>
      <c r="J32" s="30"/>
    </row>
    <row r="33" spans="1:10" ht="15.75" customHeight="1" x14ac:dyDescent="0.2">
      <c r="A33" s="74"/>
      <c r="B33" s="17" t="s">
        <v>44</v>
      </c>
      <c r="C33" s="18" t="s">
        <v>7</v>
      </c>
      <c r="D33" s="34">
        <v>18260.8</v>
      </c>
      <c r="E33" s="19">
        <f t="shared" ref="E33:E36" si="10">D33/D$32*100</f>
        <v>5.9</v>
      </c>
      <c r="F33" s="34">
        <v>18260.8</v>
      </c>
      <c r="G33" s="19">
        <f t="shared" ref="G33:I36" si="11">F33/F$32*100</f>
        <v>6.6</v>
      </c>
      <c r="H33" s="34">
        <v>18260.8</v>
      </c>
      <c r="I33" s="19">
        <f t="shared" si="11"/>
        <v>3.2</v>
      </c>
    </row>
    <row r="34" spans="1:10" ht="15.75" customHeight="1" x14ac:dyDescent="0.2">
      <c r="A34" s="74"/>
      <c r="B34" s="17" t="s">
        <v>45</v>
      </c>
      <c r="C34" s="18" t="s">
        <v>8</v>
      </c>
      <c r="D34" s="34">
        <v>15000</v>
      </c>
      <c r="E34" s="19">
        <f t="shared" si="10"/>
        <v>4.8</v>
      </c>
      <c r="F34" s="34">
        <v>15000</v>
      </c>
      <c r="G34" s="19">
        <f t="shared" si="11"/>
        <v>5.4</v>
      </c>
      <c r="H34" s="34">
        <v>15000</v>
      </c>
      <c r="I34" s="19">
        <f t="shared" si="11"/>
        <v>2.7</v>
      </c>
    </row>
    <row r="35" spans="1:10" ht="25.5" x14ac:dyDescent="0.2">
      <c r="A35" s="74"/>
      <c r="B35" s="17" t="s">
        <v>46</v>
      </c>
      <c r="C35" s="18" t="s">
        <v>9</v>
      </c>
      <c r="D35" s="34">
        <v>199046.8</v>
      </c>
      <c r="E35" s="19">
        <f t="shared" si="10"/>
        <v>63.8</v>
      </c>
      <c r="F35" s="34">
        <v>167130.6</v>
      </c>
      <c r="G35" s="19">
        <f t="shared" si="11"/>
        <v>60.3</v>
      </c>
      <c r="H35" s="34">
        <v>417104.4</v>
      </c>
      <c r="I35" s="19">
        <f t="shared" si="11"/>
        <v>73.900000000000006</v>
      </c>
    </row>
    <row r="36" spans="1:10" ht="15.75" customHeight="1" x14ac:dyDescent="0.2">
      <c r="A36" s="74"/>
      <c r="B36" s="17" t="s">
        <v>48</v>
      </c>
      <c r="C36" s="18" t="s">
        <v>11</v>
      </c>
      <c r="D36" s="34">
        <v>79464</v>
      </c>
      <c r="E36" s="19">
        <f t="shared" si="10"/>
        <v>25.5</v>
      </c>
      <c r="F36" s="34">
        <v>76862.399999999994</v>
      </c>
      <c r="G36" s="19">
        <f t="shared" si="11"/>
        <v>27.7</v>
      </c>
      <c r="H36" s="34">
        <v>113744.3</v>
      </c>
      <c r="I36" s="19">
        <f t="shared" si="11"/>
        <v>20.2</v>
      </c>
    </row>
    <row r="37" spans="1:10" s="16" customFormat="1" ht="33" customHeight="1" x14ac:dyDescent="0.2">
      <c r="A37" s="74" t="s">
        <v>15</v>
      </c>
      <c r="B37" s="75" t="s">
        <v>75</v>
      </c>
      <c r="C37" s="75"/>
      <c r="D37" s="11">
        <v>4828416.5</v>
      </c>
      <c r="E37" s="6">
        <f>D37/D$186*100</f>
        <v>8.6</v>
      </c>
      <c r="F37" s="11">
        <f>SUM(F38:F43)</f>
        <v>5548207.9000000004</v>
      </c>
      <c r="G37" s="6">
        <f>F37/F$186*100</f>
        <v>10.6</v>
      </c>
      <c r="H37" s="11">
        <f>SUM(H38:H43)</f>
        <v>6093190.9000000004</v>
      </c>
      <c r="I37" s="6">
        <f>H37/H$186*100</f>
        <v>11.7</v>
      </c>
      <c r="J37" s="30"/>
    </row>
    <row r="38" spans="1:10" ht="38.25" x14ac:dyDescent="0.2">
      <c r="A38" s="74"/>
      <c r="B38" s="17" t="s">
        <v>41</v>
      </c>
      <c r="C38" s="18" t="s">
        <v>4</v>
      </c>
      <c r="D38" s="34">
        <v>200960.8</v>
      </c>
      <c r="E38" s="34">
        <f>D38/D$37*100</f>
        <v>4.2</v>
      </c>
      <c r="F38" s="34">
        <v>200960.8</v>
      </c>
      <c r="G38" s="34">
        <f>F38/F$37*100</f>
        <v>3.6</v>
      </c>
      <c r="H38" s="34">
        <v>200960.8</v>
      </c>
      <c r="I38" s="34">
        <f>H38/H$37*100</f>
        <v>3.3</v>
      </c>
    </row>
    <row r="39" spans="1:10" ht="15.75" customHeight="1" x14ac:dyDescent="0.2">
      <c r="A39" s="74"/>
      <c r="B39" s="17" t="s">
        <v>42</v>
      </c>
      <c r="C39" s="18" t="s">
        <v>5</v>
      </c>
      <c r="D39" s="34">
        <v>3714512.1</v>
      </c>
      <c r="E39" s="34">
        <f t="shared" ref="E39:G41" si="12">D39/D$37*100</f>
        <v>76.900000000000006</v>
      </c>
      <c r="F39" s="34">
        <v>4073915.4</v>
      </c>
      <c r="G39" s="34">
        <f t="shared" si="12"/>
        <v>73.400000000000006</v>
      </c>
      <c r="H39" s="34">
        <v>4654967.4000000004</v>
      </c>
      <c r="I39" s="34">
        <f t="shared" ref="I39" si="13">H39/H$37*100</f>
        <v>76.400000000000006</v>
      </c>
    </row>
    <row r="40" spans="1:10" ht="15.75" customHeight="1" x14ac:dyDescent="0.2">
      <c r="A40" s="74"/>
      <c r="B40" s="17" t="s">
        <v>44</v>
      </c>
      <c r="C40" s="18" t="s">
        <v>7</v>
      </c>
      <c r="D40" s="34">
        <v>302869</v>
      </c>
      <c r="E40" s="34">
        <f>D40/D$37*100</f>
        <v>6.3</v>
      </c>
      <c r="F40" s="34">
        <v>394442.9</v>
      </c>
      <c r="G40" s="34">
        <f t="shared" si="12"/>
        <v>7.1</v>
      </c>
      <c r="H40" s="34">
        <v>480973.9</v>
      </c>
      <c r="I40" s="34">
        <f t="shared" ref="I40" si="14">H40/H$37*100</f>
        <v>7.9</v>
      </c>
    </row>
    <row r="41" spans="1:10" ht="15.75" customHeight="1" x14ac:dyDescent="0.2">
      <c r="A41" s="74"/>
      <c r="B41" s="17" t="s">
        <v>45</v>
      </c>
      <c r="C41" s="18" t="s">
        <v>8</v>
      </c>
      <c r="D41" s="34">
        <v>609285.69999999995</v>
      </c>
      <c r="E41" s="34">
        <f>D40/D$37*100</f>
        <v>6.3</v>
      </c>
      <c r="F41" s="34">
        <v>878100</v>
      </c>
      <c r="G41" s="34">
        <f t="shared" si="12"/>
        <v>15.8</v>
      </c>
      <c r="H41" s="34">
        <v>755500</v>
      </c>
      <c r="I41" s="34">
        <f t="shared" ref="I41" si="15">H41/H$37*100</f>
        <v>12.4</v>
      </c>
    </row>
    <row r="42" spans="1:10" ht="27" customHeight="1" x14ac:dyDescent="0.2">
      <c r="A42" s="74"/>
      <c r="B42" s="17" t="s">
        <v>46</v>
      </c>
      <c r="C42" s="18" t="s">
        <v>9</v>
      </c>
      <c r="D42" s="34">
        <v>370</v>
      </c>
      <c r="E42" s="34" t="s">
        <v>101</v>
      </c>
      <c r="F42" s="34">
        <v>370</v>
      </c>
      <c r="G42" s="34" t="s">
        <v>101</v>
      </c>
      <c r="H42" s="34">
        <v>370</v>
      </c>
      <c r="I42" s="34" t="s">
        <v>101</v>
      </c>
    </row>
    <row r="43" spans="1:10" ht="15.75" customHeight="1" x14ac:dyDescent="0.2">
      <c r="A43" s="74"/>
      <c r="B43" s="17" t="s">
        <v>48</v>
      </c>
      <c r="C43" s="18" t="s">
        <v>11</v>
      </c>
      <c r="D43" s="39">
        <v>418.8</v>
      </c>
      <c r="E43" s="34" t="s">
        <v>101</v>
      </c>
      <c r="F43" s="34">
        <v>418.8</v>
      </c>
      <c r="G43" s="34" t="s">
        <v>101</v>
      </c>
      <c r="H43" s="34">
        <v>418.8</v>
      </c>
      <c r="I43" s="34" t="s">
        <v>101</v>
      </c>
    </row>
    <row r="44" spans="1:10" s="16" customFormat="1" ht="33" customHeight="1" x14ac:dyDescent="0.2">
      <c r="A44" s="74" t="s">
        <v>16</v>
      </c>
      <c r="B44" s="75" t="s">
        <v>76</v>
      </c>
      <c r="C44" s="75"/>
      <c r="D44" s="53">
        <f>SUM(D45:D49)</f>
        <v>349336</v>
      </c>
      <c r="E44" s="6">
        <f>D44/D$186*100</f>
        <v>0.6</v>
      </c>
      <c r="F44" s="11">
        <f>SUM(F45:F49)</f>
        <v>349396</v>
      </c>
      <c r="G44" s="6">
        <f>F44/F$186*100</f>
        <v>0.7</v>
      </c>
      <c r="H44" s="11">
        <f>SUM(H45:H49)</f>
        <v>349396</v>
      </c>
      <c r="I44" s="6">
        <f>H44/H$186*100</f>
        <v>0.7</v>
      </c>
      <c r="J44" s="30"/>
    </row>
    <row r="45" spans="1:10" ht="38.25" x14ac:dyDescent="0.2">
      <c r="A45" s="74"/>
      <c r="B45" s="17" t="s">
        <v>41</v>
      </c>
      <c r="C45" s="18" t="s">
        <v>4</v>
      </c>
      <c r="D45" s="34">
        <v>23156.1</v>
      </c>
      <c r="E45" s="19">
        <f>D45/D$44*100</f>
        <v>6.6</v>
      </c>
      <c r="F45" s="34">
        <v>23156.1</v>
      </c>
      <c r="G45" s="19">
        <f>F45/F$44*100</f>
        <v>6.6</v>
      </c>
      <c r="H45" s="34">
        <v>23156.1</v>
      </c>
      <c r="I45" s="19">
        <f>H45/H$44*100</f>
        <v>6.6</v>
      </c>
    </row>
    <row r="46" spans="1:10" ht="15.75" customHeight="1" x14ac:dyDescent="0.2">
      <c r="A46" s="74"/>
      <c r="B46" s="17" t="s">
        <v>42</v>
      </c>
      <c r="C46" s="18" t="s">
        <v>5</v>
      </c>
      <c r="D46" s="34">
        <v>22640.2</v>
      </c>
      <c r="E46" s="19">
        <f t="shared" ref="E46:G49" si="16">D46/D$44*100</f>
        <v>6.5</v>
      </c>
      <c r="F46" s="34">
        <v>22700.1</v>
      </c>
      <c r="G46" s="19">
        <f t="shared" si="16"/>
        <v>6.5</v>
      </c>
      <c r="H46" s="34">
        <v>22700.1</v>
      </c>
      <c r="I46" s="19">
        <f t="shared" ref="I46" si="17">H46/H$44*100</f>
        <v>6.5</v>
      </c>
    </row>
    <row r="47" spans="1:10" ht="15.75" customHeight="1" x14ac:dyDescent="0.2">
      <c r="A47" s="74"/>
      <c r="B47" s="17" t="s">
        <v>45</v>
      </c>
      <c r="C47" s="18" t="s">
        <v>8</v>
      </c>
      <c r="D47" s="34">
        <v>200000</v>
      </c>
      <c r="E47" s="19">
        <f t="shared" si="16"/>
        <v>57.3</v>
      </c>
      <c r="F47" s="34">
        <v>200000</v>
      </c>
      <c r="G47" s="19">
        <f t="shared" si="16"/>
        <v>57.2</v>
      </c>
      <c r="H47" s="34">
        <v>200000</v>
      </c>
      <c r="I47" s="19">
        <f t="shared" ref="I47" si="18">H47/H$44*100</f>
        <v>57.2</v>
      </c>
    </row>
    <row r="48" spans="1:10" ht="25.5" x14ac:dyDescent="0.2">
      <c r="A48" s="74"/>
      <c r="B48" s="17" t="s">
        <v>46</v>
      </c>
      <c r="C48" s="18" t="s">
        <v>9</v>
      </c>
      <c r="D48" s="34">
        <v>102519.7</v>
      </c>
      <c r="E48" s="19">
        <f t="shared" si="16"/>
        <v>29.3</v>
      </c>
      <c r="F48" s="34">
        <v>102519.8</v>
      </c>
      <c r="G48" s="19">
        <f t="shared" si="16"/>
        <v>29.3</v>
      </c>
      <c r="H48" s="34">
        <v>102519.8</v>
      </c>
      <c r="I48" s="19">
        <f t="shared" ref="I48:I49" si="19">H48/H$44*100</f>
        <v>29.3</v>
      </c>
    </row>
    <row r="49" spans="1:10" ht="15.75" customHeight="1" x14ac:dyDescent="0.2">
      <c r="A49" s="74"/>
      <c r="B49" s="17" t="s">
        <v>48</v>
      </c>
      <c r="C49" s="18" t="s">
        <v>11</v>
      </c>
      <c r="D49" s="34">
        <v>1020</v>
      </c>
      <c r="E49" s="19" t="s">
        <v>101</v>
      </c>
      <c r="F49" s="34">
        <v>1020</v>
      </c>
      <c r="G49" s="19">
        <f t="shared" si="16"/>
        <v>0.3</v>
      </c>
      <c r="H49" s="34">
        <v>1020</v>
      </c>
      <c r="I49" s="19">
        <f t="shared" si="19"/>
        <v>0.3</v>
      </c>
    </row>
    <row r="50" spans="1:10" s="16" customFormat="1" ht="33" customHeight="1" x14ac:dyDescent="0.2">
      <c r="A50" s="74" t="s">
        <v>17</v>
      </c>
      <c r="B50" s="75" t="s">
        <v>77</v>
      </c>
      <c r="C50" s="75"/>
      <c r="D50" s="11">
        <v>441770.4</v>
      </c>
      <c r="E50" s="6">
        <f>D50/D$186*100</f>
        <v>0.8</v>
      </c>
      <c r="F50" s="11">
        <f>SUM(F51:F54)</f>
        <v>463729.1</v>
      </c>
      <c r="G50" s="6">
        <f>F50/F$186*100</f>
        <v>0.9</v>
      </c>
      <c r="H50" s="11">
        <f>SUM(H51:H54)</f>
        <v>545482.5</v>
      </c>
      <c r="I50" s="6">
        <f>H50/H$186*100</f>
        <v>1</v>
      </c>
      <c r="J50" s="30"/>
    </row>
    <row r="51" spans="1:10" ht="38.25" x14ac:dyDescent="0.2">
      <c r="A51" s="74"/>
      <c r="B51" s="17" t="s">
        <v>41</v>
      </c>
      <c r="C51" s="18" t="s">
        <v>4</v>
      </c>
      <c r="D51" s="34">
        <v>242190.7</v>
      </c>
      <c r="E51" s="34">
        <f>D51/D$50*100</f>
        <v>54.8</v>
      </c>
      <c r="F51" s="34">
        <v>243959.1</v>
      </c>
      <c r="G51" s="34">
        <f>F51/F$50*100</f>
        <v>52.6</v>
      </c>
      <c r="H51" s="34">
        <v>250640.8</v>
      </c>
      <c r="I51" s="34">
        <f>H51/H$50*100</f>
        <v>45.9</v>
      </c>
    </row>
    <row r="52" spans="1:10" ht="15.75" customHeight="1" x14ac:dyDescent="0.2">
      <c r="A52" s="74"/>
      <c r="B52" s="17" t="s">
        <v>42</v>
      </c>
      <c r="C52" s="18" t="s">
        <v>5</v>
      </c>
      <c r="D52" s="34">
        <v>68828.7</v>
      </c>
      <c r="E52" s="34">
        <f t="shared" ref="E52:G53" si="20">D52/D$50*100</f>
        <v>15.6</v>
      </c>
      <c r="F52" s="34">
        <v>91223.7</v>
      </c>
      <c r="G52" s="34">
        <f t="shared" si="20"/>
        <v>19.7</v>
      </c>
      <c r="H52" s="34">
        <v>166785.5</v>
      </c>
      <c r="I52" s="34">
        <f t="shared" ref="I52" si="21">H52/H$50*100</f>
        <v>30.6</v>
      </c>
    </row>
    <row r="53" spans="1:10" ht="25.5" x14ac:dyDescent="0.2">
      <c r="A53" s="74"/>
      <c r="B53" s="17" t="s">
        <v>46</v>
      </c>
      <c r="C53" s="18" t="s">
        <v>9</v>
      </c>
      <c r="D53" s="34">
        <v>130656.8</v>
      </c>
      <c r="E53" s="34">
        <f t="shared" si="20"/>
        <v>29.6</v>
      </c>
      <c r="F53" s="34">
        <v>128424</v>
      </c>
      <c r="G53" s="34">
        <f t="shared" si="20"/>
        <v>27.7</v>
      </c>
      <c r="H53" s="34">
        <v>127933.9</v>
      </c>
      <c r="I53" s="34">
        <f t="shared" ref="I53" si="22">H53/H$50*100</f>
        <v>23.5</v>
      </c>
    </row>
    <row r="54" spans="1:10" ht="15.75" customHeight="1" x14ac:dyDescent="0.2">
      <c r="A54" s="74"/>
      <c r="B54" s="17" t="s">
        <v>48</v>
      </c>
      <c r="C54" s="18" t="s">
        <v>11</v>
      </c>
      <c r="D54" s="34">
        <v>94.1</v>
      </c>
      <c r="E54" s="19" t="s">
        <v>101</v>
      </c>
      <c r="F54" s="34">
        <v>122.3</v>
      </c>
      <c r="G54" s="34" t="s">
        <v>101</v>
      </c>
      <c r="H54" s="34">
        <v>122.3</v>
      </c>
      <c r="I54" s="34" t="s">
        <v>101</v>
      </c>
    </row>
    <row r="55" spans="1:10" s="16" customFormat="1" ht="33" customHeight="1" x14ac:dyDescent="0.2">
      <c r="A55" s="74" t="s">
        <v>18</v>
      </c>
      <c r="B55" s="75" t="s">
        <v>50</v>
      </c>
      <c r="C55" s="75"/>
      <c r="D55" s="11">
        <f>SUM(D56:D59)</f>
        <v>790345.5</v>
      </c>
      <c r="E55" s="6">
        <f>D55/D$186*100</f>
        <v>1.4</v>
      </c>
      <c r="F55" s="11">
        <f>SUM(F56:F59)</f>
        <v>790445.5</v>
      </c>
      <c r="G55" s="6">
        <f>F55/F$186*100</f>
        <v>1.5</v>
      </c>
      <c r="H55" s="11">
        <f>SUM(H56:H59)</f>
        <v>790445.5</v>
      </c>
      <c r="I55" s="6">
        <f>H55/H$186*100</f>
        <v>1.5</v>
      </c>
      <c r="J55" s="30"/>
    </row>
    <row r="56" spans="1:10" s="16" customFormat="1" ht="33" customHeight="1" x14ac:dyDescent="0.2">
      <c r="A56" s="74"/>
      <c r="B56" s="17" t="s">
        <v>41</v>
      </c>
      <c r="C56" s="18" t="s">
        <v>4</v>
      </c>
      <c r="D56" s="19">
        <v>52035.7</v>
      </c>
      <c r="E56" s="34">
        <f>D56/D$55*100</f>
        <v>6.6</v>
      </c>
      <c r="F56" s="19">
        <v>52035.7</v>
      </c>
      <c r="G56" s="34">
        <f t="shared" ref="G56:G57" si="23">F56/F$55*100</f>
        <v>6.6</v>
      </c>
      <c r="H56" s="38">
        <v>52035.7</v>
      </c>
      <c r="I56" s="34">
        <f>H56/H$55*100</f>
        <v>6.6</v>
      </c>
      <c r="J56" s="30"/>
    </row>
    <row r="57" spans="1:10" ht="15.75" customHeight="1" x14ac:dyDescent="0.2">
      <c r="A57" s="74"/>
      <c r="B57" s="41" t="s">
        <v>42</v>
      </c>
      <c r="C57" s="18" t="s">
        <v>5</v>
      </c>
      <c r="D57" s="34">
        <v>16102.9</v>
      </c>
      <c r="E57" s="34">
        <f>D57/D$55*100</f>
        <v>2</v>
      </c>
      <c r="F57" s="34">
        <v>1934.2</v>
      </c>
      <c r="G57" s="34">
        <f t="shared" si="23"/>
        <v>0.2</v>
      </c>
      <c r="H57" s="34">
        <v>1934.2</v>
      </c>
      <c r="I57" s="34">
        <f>H57/H$55*100</f>
        <v>0.2</v>
      </c>
    </row>
    <row r="58" spans="1:10" ht="15.75" customHeight="1" x14ac:dyDescent="0.2">
      <c r="A58" s="74"/>
      <c r="B58" s="17" t="s">
        <v>45</v>
      </c>
      <c r="C58" s="18" t="s">
        <v>8</v>
      </c>
      <c r="D58" s="34">
        <v>3000</v>
      </c>
      <c r="E58" s="34"/>
      <c r="F58" s="34">
        <v>0</v>
      </c>
      <c r="G58" s="34">
        <v>0</v>
      </c>
      <c r="H58" s="34">
        <v>0</v>
      </c>
      <c r="I58" s="34">
        <v>0</v>
      </c>
    </row>
    <row r="59" spans="1:10" ht="25.5" x14ac:dyDescent="0.2">
      <c r="A59" s="74"/>
      <c r="B59" s="17" t="s">
        <v>46</v>
      </c>
      <c r="C59" s="18" t="s">
        <v>9</v>
      </c>
      <c r="D59" s="34">
        <v>719206.9</v>
      </c>
      <c r="E59" s="34">
        <f>D59/D$55*100</f>
        <v>91</v>
      </c>
      <c r="F59" s="34">
        <v>736475.6</v>
      </c>
      <c r="G59" s="34">
        <f>F59/F$55*100</f>
        <v>93.2</v>
      </c>
      <c r="H59" s="34">
        <v>736475.6</v>
      </c>
      <c r="I59" s="34">
        <f>H59/H$55*100</f>
        <v>93.2</v>
      </c>
    </row>
    <row r="60" spans="1:10" s="16" customFormat="1" ht="33.75" customHeight="1" x14ac:dyDescent="0.2">
      <c r="A60" s="74" t="s">
        <v>19</v>
      </c>
      <c r="B60" s="75" t="s">
        <v>78</v>
      </c>
      <c r="C60" s="75"/>
      <c r="D60" s="11">
        <f>SUM(D61:D63)</f>
        <v>54843.5</v>
      </c>
      <c r="E60" s="6">
        <f>D60/D$186*100</f>
        <v>0.1</v>
      </c>
      <c r="F60" s="11">
        <f>SUM(F61:F63)</f>
        <v>76037.600000000006</v>
      </c>
      <c r="G60" s="6">
        <f>F60/F$186*100</f>
        <v>0.1</v>
      </c>
      <c r="H60" s="11">
        <f>SUM(H61:H63)</f>
        <v>143744.1</v>
      </c>
      <c r="I60" s="6">
        <f>H60/H$186*100</f>
        <v>0.3</v>
      </c>
      <c r="J60" s="30"/>
    </row>
    <row r="61" spans="1:10" ht="15.75" customHeight="1" x14ac:dyDescent="0.2">
      <c r="A61" s="74"/>
      <c r="B61" s="17" t="s">
        <v>42</v>
      </c>
      <c r="C61" s="18" t="s">
        <v>5</v>
      </c>
      <c r="D61" s="34">
        <v>24843.5</v>
      </c>
      <c r="E61" s="34">
        <f>D61/D$60*100</f>
        <v>45.3</v>
      </c>
      <c r="F61" s="34">
        <v>39245.1</v>
      </c>
      <c r="G61" s="34">
        <f>F61/F$60*100</f>
        <v>51.6</v>
      </c>
      <c r="H61" s="34">
        <v>94297.1</v>
      </c>
      <c r="I61" s="34">
        <f>H61/H$60*100</f>
        <v>65.599999999999994</v>
      </c>
    </row>
    <row r="62" spans="1:10" ht="15.75" customHeight="1" x14ac:dyDescent="0.2">
      <c r="A62" s="69"/>
      <c r="B62" s="17" t="s">
        <v>44</v>
      </c>
      <c r="C62" s="42" t="s">
        <v>7</v>
      </c>
      <c r="D62" s="34">
        <v>5000</v>
      </c>
      <c r="E62" s="34"/>
      <c r="F62" s="34">
        <v>5000</v>
      </c>
      <c r="G62" s="34">
        <f>F62/F$60*100</f>
        <v>6.6</v>
      </c>
      <c r="H62" s="34">
        <v>5000</v>
      </c>
      <c r="I62" s="34">
        <f>H62/H$60*100</f>
        <v>3.5</v>
      </c>
    </row>
    <row r="63" spans="1:10" ht="15.75" customHeight="1" x14ac:dyDescent="0.2">
      <c r="A63" s="69"/>
      <c r="B63" s="17" t="s">
        <v>45</v>
      </c>
      <c r="C63" s="18" t="s">
        <v>8</v>
      </c>
      <c r="D63" s="34">
        <v>25000</v>
      </c>
      <c r="E63" s="34">
        <f t="shared" ref="E63:G63" si="24">D63/D$60*100</f>
        <v>45.6</v>
      </c>
      <c r="F63" s="34">
        <v>31792.5</v>
      </c>
      <c r="G63" s="34">
        <f t="shared" si="24"/>
        <v>41.8</v>
      </c>
      <c r="H63" s="34">
        <v>44447</v>
      </c>
      <c r="I63" s="34">
        <f t="shared" ref="I63" si="25">H63/H$60*100</f>
        <v>30.9</v>
      </c>
    </row>
    <row r="64" spans="1:10" ht="33" customHeight="1" x14ac:dyDescent="0.2">
      <c r="A64" s="69" t="s">
        <v>58</v>
      </c>
      <c r="B64" s="87" t="s">
        <v>102</v>
      </c>
      <c r="C64" s="87"/>
      <c r="D64" s="11">
        <f>SUM(D65:D66)</f>
        <v>60</v>
      </c>
      <c r="E64" s="6" t="s">
        <v>101</v>
      </c>
      <c r="F64" s="11">
        <f>SUM(F65:F66)</f>
        <v>60</v>
      </c>
      <c r="G64" s="6" t="s">
        <v>101</v>
      </c>
      <c r="H64" s="11">
        <f>SUM(H65:H66)</f>
        <v>60</v>
      </c>
      <c r="I64" s="6" t="s">
        <v>101</v>
      </c>
    </row>
    <row r="65" spans="1:11" ht="15.75" customHeight="1" x14ac:dyDescent="0.2">
      <c r="A65" s="70"/>
      <c r="B65" s="17" t="s">
        <v>42</v>
      </c>
      <c r="C65" s="18" t="s">
        <v>5</v>
      </c>
      <c r="D65" s="38">
        <v>30</v>
      </c>
      <c r="E65" s="38">
        <f>D65/$D$64*100</f>
        <v>50</v>
      </c>
      <c r="F65" s="38">
        <v>30</v>
      </c>
      <c r="G65" s="38">
        <f>F65/$F$64*100</f>
        <v>50</v>
      </c>
      <c r="H65" s="38">
        <v>30</v>
      </c>
      <c r="I65" s="38">
        <f>H65/$H$64*100</f>
        <v>50</v>
      </c>
    </row>
    <row r="66" spans="1:11" ht="15.75" customHeight="1" x14ac:dyDescent="0.2">
      <c r="A66" s="71"/>
      <c r="B66" s="17" t="s">
        <v>48</v>
      </c>
      <c r="C66" s="18" t="s">
        <v>11</v>
      </c>
      <c r="D66" s="34">
        <v>30</v>
      </c>
      <c r="E66" s="34">
        <f>D66/$D$64*100</f>
        <v>50</v>
      </c>
      <c r="F66" s="34">
        <v>30</v>
      </c>
      <c r="G66" s="34">
        <f>F66/$F$64*100</f>
        <v>50</v>
      </c>
      <c r="H66" s="34">
        <v>30</v>
      </c>
      <c r="I66" s="34">
        <f>H66/$H$64*100</f>
        <v>50</v>
      </c>
    </row>
    <row r="67" spans="1:11" s="20" customFormat="1" ht="24.75" customHeight="1" x14ac:dyDescent="0.2">
      <c r="A67" s="94" t="s">
        <v>20</v>
      </c>
      <c r="B67" s="95"/>
      <c r="C67" s="95"/>
      <c r="D67" s="95"/>
      <c r="E67" s="95"/>
      <c r="F67" s="95"/>
      <c r="G67" s="95"/>
      <c r="H67" s="95"/>
      <c r="I67" s="96"/>
      <c r="J67" s="31"/>
    </row>
    <row r="68" spans="1:11" s="5" customFormat="1" x14ac:dyDescent="0.2">
      <c r="A68" s="89" t="s">
        <v>21</v>
      </c>
      <c r="B68" s="89"/>
      <c r="C68" s="89"/>
      <c r="D68" s="6">
        <f>D69</f>
        <v>191002.3</v>
      </c>
      <c r="E68" s="6">
        <f>D68/D$186*100</f>
        <v>0.3</v>
      </c>
      <c r="F68" s="6">
        <f>F69</f>
        <v>185233.6</v>
      </c>
      <c r="G68" s="6">
        <f>F68/F$186*100</f>
        <v>0.4</v>
      </c>
      <c r="H68" s="6">
        <f>H69</f>
        <v>192657.8</v>
      </c>
      <c r="I68" s="6">
        <f>H68/H$186*100</f>
        <v>0.4</v>
      </c>
      <c r="J68" s="27"/>
    </row>
    <row r="69" spans="1:11" s="16" customFormat="1" ht="33" customHeight="1" x14ac:dyDescent="0.2">
      <c r="A69" s="74" t="s">
        <v>12</v>
      </c>
      <c r="B69" s="75" t="s">
        <v>107</v>
      </c>
      <c r="C69" s="75"/>
      <c r="D69" s="10">
        <f>SUM(D70:D73)</f>
        <v>191002.3</v>
      </c>
      <c r="E69" s="6">
        <f>D69/D$186*100</f>
        <v>0.3</v>
      </c>
      <c r="F69" s="10">
        <f>SUM(F70:F73)</f>
        <v>185233.6</v>
      </c>
      <c r="G69" s="6">
        <f>F69/F$186*100</f>
        <v>0.4</v>
      </c>
      <c r="H69" s="10">
        <f>SUM(H70:H73)</f>
        <v>192657.8</v>
      </c>
      <c r="I69" s="6">
        <f>H69/H$186*100</f>
        <v>0.4</v>
      </c>
      <c r="J69" s="30"/>
    </row>
    <row r="70" spans="1:11" ht="15.75" customHeight="1" x14ac:dyDescent="0.2">
      <c r="A70" s="74"/>
      <c r="B70" s="17" t="s">
        <v>42</v>
      </c>
      <c r="C70" s="18" t="s">
        <v>5</v>
      </c>
      <c r="D70" s="14">
        <v>18931.099999999999</v>
      </c>
      <c r="E70" s="19">
        <f>D70/D$69*100</f>
        <v>9.9</v>
      </c>
      <c r="F70" s="14">
        <v>18931.099999999999</v>
      </c>
      <c r="G70" s="19">
        <f>F70/F$69*100</f>
        <v>10.199999999999999</v>
      </c>
      <c r="H70" s="14">
        <v>18931.099999999999</v>
      </c>
      <c r="I70" s="19">
        <f>H70/H$69*100</f>
        <v>9.8000000000000007</v>
      </c>
    </row>
    <row r="71" spans="1:11" ht="15.75" customHeight="1" x14ac:dyDescent="0.2">
      <c r="A71" s="74"/>
      <c r="B71" s="17" t="s">
        <v>45</v>
      </c>
      <c r="C71" s="18" t="s">
        <v>8</v>
      </c>
      <c r="D71" s="14">
        <v>17261.7</v>
      </c>
      <c r="E71" s="19">
        <f>D71/D$69*100</f>
        <v>9</v>
      </c>
      <c r="F71" s="14">
        <v>11493</v>
      </c>
      <c r="G71" s="19">
        <f>F71/F$69*100</f>
        <v>6.2</v>
      </c>
      <c r="H71" s="14">
        <v>18917.2</v>
      </c>
      <c r="I71" s="19">
        <f t="shared" ref="I71" si="26">H71/H$69*100</f>
        <v>9.8000000000000007</v>
      </c>
    </row>
    <row r="72" spans="1:11" ht="25.5" x14ac:dyDescent="0.2">
      <c r="A72" s="74"/>
      <c r="B72" s="17" t="s">
        <v>46</v>
      </c>
      <c r="C72" s="18" t="s">
        <v>9</v>
      </c>
      <c r="D72" s="40">
        <v>145051.20000000001</v>
      </c>
      <c r="E72" s="19">
        <f>D72/D$69*100</f>
        <v>75.900000000000006</v>
      </c>
      <c r="F72" s="14">
        <v>145051.20000000001</v>
      </c>
      <c r="G72" s="19">
        <f>F72/F$69*100</f>
        <v>78.3</v>
      </c>
      <c r="H72" s="14">
        <v>145051.20000000001</v>
      </c>
      <c r="I72" s="19">
        <f t="shared" ref="I72" si="27">H72/H$69*100</f>
        <v>75.3</v>
      </c>
    </row>
    <row r="73" spans="1:11" ht="15.75" customHeight="1" x14ac:dyDescent="0.2">
      <c r="A73" s="74"/>
      <c r="B73" s="17" t="s">
        <v>48</v>
      </c>
      <c r="C73" s="18" t="s">
        <v>11</v>
      </c>
      <c r="D73" s="14">
        <v>9758.2999999999993</v>
      </c>
      <c r="E73" s="19">
        <f>D73/D$69*100</f>
        <v>5.0999999999999996</v>
      </c>
      <c r="F73" s="14">
        <v>9758.2999999999993</v>
      </c>
      <c r="G73" s="19">
        <f>F73/F$69*100</f>
        <v>5.3</v>
      </c>
      <c r="H73" s="14">
        <v>9758.2999999999993</v>
      </c>
      <c r="I73" s="19">
        <f t="shared" ref="I73" si="28">H73/H$69*100</f>
        <v>5.0999999999999996</v>
      </c>
    </row>
    <row r="74" spans="1:11" s="20" customFormat="1" ht="18.75" x14ac:dyDescent="0.2">
      <c r="A74" s="88" t="s">
        <v>22</v>
      </c>
      <c r="B74" s="88"/>
      <c r="C74" s="88"/>
      <c r="D74" s="88"/>
      <c r="E74" s="88"/>
      <c r="F74" s="88"/>
      <c r="G74" s="88"/>
      <c r="H74" s="88"/>
      <c r="I74" s="88"/>
      <c r="J74" s="31"/>
    </row>
    <row r="75" spans="1:11" s="5" customFormat="1" x14ac:dyDescent="0.2">
      <c r="A75" s="89" t="s">
        <v>23</v>
      </c>
      <c r="B75" s="89"/>
      <c r="C75" s="89"/>
      <c r="D75" s="6">
        <f>D76+D84+D96+D104+D110+D118+D125+D130+D138+D144+D152+D155+D158+D161+D169+D173+D176+D178+D91+D180+D183</f>
        <v>45785525.399999999</v>
      </c>
      <c r="E75" s="6">
        <f>D75/D$186*100</f>
        <v>81.2</v>
      </c>
      <c r="F75" s="6">
        <f>F76+F84+F96+F104+F110+F118+F125+F130+F138+F144+F152+F155+F158+F161+F169+F173+F176+F178+F91+F180+F183</f>
        <v>41131054.299999997</v>
      </c>
      <c r="G75" s="6">
        <f>F75/F$186*100</f>
        <v>78.5</v>
      </c>
      <c r="H75" s="6">
        <v>40250278.399999999</v>
      </c>
      <c r="I75" s="6">
        <f>H75/H$186*100</f>
        <v>77.3</v>
      </c>
      <c r="J75" s="27"/>
    </row>
    <row r="76" spans="1:11" s="16" customFormat="1" ht="31.5" customHeight="1" x14ac:dyDescent="0.2">
      <c r="A76" s="74" t="s">
        <v>12</v>
      </c>
      <c r="B76" s="75" t="s">
        <v>51</v>
      </c>
      <c r="C76" s="75"/>
      <c r="D76" s="11">
        <v>10324466.9</v>
      </c>
      <c r="E76" s="6">
        <f>D76/D$186*100</f>
        <v>18.3</v>
      </c>
      <c r="F76" s="11">
        <f>SUM(F77:F83)</f>
        <v>9444892.8000000007</v>
      </c>
      <c r="G76" s="6">
        <f>F76/F$186*100</f>
        <v>18</v>
      </c>
      <c r="H76" s="11">
        <f>SUM(H77:H83)</f>
        <v>9288663.9000000004</v>
      </c>
      <c r="I76" s="6">
        <f>H76/H$186*100</f>
        <v>17.8</v>
      </c>
      <c r="J76" s="30"/>
    </row>
    <row r="77" spans="1:11" ht="38.25" x14ac:dyDescent="0.2">
      <c r="A77" s="74"/>
      <c r="B77" s="41" t="s">
        <v>41</v>
      </c>
      <c r="C77" s="18" t="s">
        <v>4</v>
      </c>
      <c r="D77" s="34">
        <v>344725.6</v>
      </c>
      <c r="E77" s="34">
        <f>D77/D$76*100</f>
        <v>3.3</v>
      </c>
      <c r="F77" s="34">
        <v>344725.6</v>
      </c>
      <c r="G77" s="34">
        <f>F77/F$76*100</f>
        <v>3.6</v>
      </c>
      <c r="H77" s="34">
        <v>344725.6</v>
      </c>
      <c r="I77" s="34">
        <f>H77/H$76*100</f>
        <v>3.7</v>
      </c>
      <c r="K77" s="55"/>
    </row>
    <row r="78" spans="1:11" ht="12.75" x14ac:dyDescent="0.2">
      <c r="A78" s="74"/>
      <c r="B78" s="17" t="s">
        <v>42</v>
      </c>
      <c r="C78" s="18" t="s">
        <v>5</v>
      </c>
      <c r="D78" s="34">
        <v>38249.300000000003</v>
      </c>
      <c r="E78" s="34">
        <f t="shared" ref="E78:G82" si="29">D78/D$76*100</f>
        <v>0.4</v>
      </c>
      <c r="F78" s="34">
        <v>39101.199999999997</v>
      </c>
      <c r="G78" s="34">
        <f t="shared" si="29"/>
        <v>0.4</v>
      </c>
      <c r="H78" s="34">
        <v>39101.199999999997</v>
      </c>
      <c r="I78" s="34">
        <f t="shared" ref="I78:I82" si="30">H78/H$76*100</f>
        <v>0.4</v>
      </c>
      <c r="K78" s="56"/>
    </row>
    <row r="79" spans="1:11" ht="12.75" x14ac:dyDescent="0.2">
      <c r="A79" s="74"/>
      <c r="B79" s="17" t="s">
        <v>43</v>
      </c>
      <c r="C79" s="18" t="s">
        <v>6</v>
      </c>
      <c r="D79" s="34">
        <v>5980422.0999999996</v>
      </c>
      <c r="E79" s="34">
        <f t="shared" si="29"/>
        <v>57.9</v>
      </c>
      <c r="F79" s="34">
        <v>5979672.0999999996</v>
      </c>
      <c r="G79" s="34">
        <f t="shared" si="29"/>
        <v>63.3</v>
      </c>
      <c r="H79" s="34">
        <v>5979672.0999999996</v>
      </c>
      <c r="I79" s="34">
        <f t="shared" si="30"/>
        <v>64.400000000000006</v>
      </c>
      <c r="K79" s="57"/>
    </row>
    <row r="80" spans="1:11" ht="12.75" x14ac:dyDescent="0.2">
      <c r="A80" s="74"/>
      <c r="B80" s="17" t="s">
        <v>44</v>
      </c>
      <c r="C80" s="18" t="s">
        <v>7</v>
      </c>
      <c r="D80" s="34">
        <v>64830</v>
      </c>
      <c r="E80" s="34"/>
      <c r="F80" s="34">
        <v>0</v>
      </c>
      <c r="G80" s="34">
        <f t="shared" si="29"/>
        <v>0</v>
      </c>
      <c r="H80" s="34">
        <v>0</v>
      </c>
      <c r="I80" s="34">
        <f t="shared" si="30"/>
        <v>0</v>
      </c>
    </row>
    <row r="81" spans="1:11" ht="12.75" x14ac:dyDescent="0.2">
      <c r="A81" s="74"/>
      <c r="B81" s="17" t="s">
        <v>45</v>
      </c>
      <c r="C81" s="18" t="s">
        <v>8</v>
      </c>
      <c r="D81" s="34">
        <v>538429.69999999995</v>
      </c>
      <c r="E81" s="34">
        <f t="shared" si="29"/>
        <v>5.2</v>
      </c>
      <c r="F81" s="34">
        <v>20500</v>
      </c>
      <c r="G81" s="34">
        <f t="shared" si="29"/>
        <v>0.2</v>
      </c>
      <c r="H81" s="34">
        <v>20500</v>
      </c>
      <c r="I81" s="34">
        <f t="shared" si="30"/>
        <v>0.2</v>
      </c>
      <c r="K81" s="58"/>
    </row>
    <row r="82" spans="1:11" ht="25.5" x14ac:dyDescent="0.2">
      <c r="A82" s="74"/>
      <c r="B82" s="17" t="s">
        <v>46</v>
      </c>
      <c r="C82" s="18" t="s">
        <v>9</v>
      </c>
      <c r="D82" s="34">
        <v>3356565.5</v>
      </c>
      <c r="E82" s="34">
        <f t="shared" si="29"/>
        <v>32.5</v>
      </c>
      <c r="F82" s="34">
        <v>3059649.1</v>
      </c>
      <c r="G82" s="34">
        <f t="shared" si="29"/>
        <v>32.4</v>
      </c>
      <c r="H82" s="34">
        <v>2903420.2</v>
      </c>
      <c r="I82" s="34">
        <f t="shared" si="30"/>
        <v>31.3</v>
      </c>
      <c r="K82" s="59"/>
    </row>
    <row r="83" spans="1:11" ht="12.75" x14ac:dyDescent="0.2">
      <c r="A83" s="74"/>
      <c r="B83" s="17" t="s">
        <v>48</v>
      </c>
      <c r="C83" s="18" t="s">
        <v>11</v>
      </c>
      <c r="D83" s="34">
        <v>1244.8</v>
      </c>
      <c r="E83" s="34" t="s">
        <v>101</v>
      </c>
      <c r="F83" s="34">
        <v>1244.8</v>
      </c>
      <c r="G83" s="34" t="s">
        <v>101</v>
      </c>
      <c r="H83" s="34">
        <v>1244.8</v>
      </c>
      <c r="I83" s="34" t="s">
        <v>101</v>
      </c>
      <c r="K83" s="60"/>
    </row>
    <row r="84" spans="1:11" s="16" customFormat="1" ht="33.75" customHeight="1" x14ac:dyDescent="0.2">
      <c r="A84" s="74">
        <v>2</v>
      </c>
      <c r="B84" s="75" t="s">
        <v>93</v>
      </c>
      <c r="C84" s="75"/>
      <c r="D84" s="53">
        <v>14149864.5</v>
      </c>
      <c r="E84" s="6">
        <f>D84/D$186*100</f>
        <v>25.1</v>
      </c>
      <c r="F84" s="11">
        <f>SUM(F85:F90)</f>
        <v>11949420.199999999</v>
      </c>
      <c r="G84" s="6">
        <f>F84/F$186*100</f>
        <v>22.8</v>
      </c>
      <c r="H84" s="11">
        <f>SUM(H85:H90)</f>
        <v>11484452.300000001</v>
      </c>
      <c r="I84" s="6">
        <f>H84/H$186*100</f>
        <v>22</v>
      </c>
      <c r="J84" s="30"/>
    </row>
    <row r="85" spans="1:11" ht="38.25" x14ac:dyDescent="0.2">
      <c r="A85" s="74"/>
      <c r="B85" s="41" t="s">
        <v>41</v>
      </c>
      <c r="C85" s="18" t="s">
        <v>4</v>
      </c>
      <c r="D85" s="34">
        <v>805957.6</v>
      </c>
      <c r="E85" s="34">
        <f>D85/D$84*100</f>
        <v>5.7</v>
      </c>
      <c r="F85" s="34">
        <v>805957.6</v>
      </c>
      <c r="G85" s="34">
        <f>F85/F$84*100</f>
        <v>6.7</v>
      </c>
      <c r="H85" s="34">
        <v>805957.6</v>
      </c>
      <c r="I85" s="34">
        <f>H85/H$84*100</f>
        <v>7</v>
      </c>
      <c r="K85" s="61"/>
    </row>
    <row r="86" spans="1:11" ht="15.75" customHeight="1" x14ac:dyDescent="0.2">
      <c r="A86" s="74"/>
      <c r="B86" s="41" t="s">
        <v>42</v>
      </c>
      <c r="C86" s="18" t="s">
        <v>5</v>
      </c>
      <c r="D86" s="34">
        <v>405381.7</v>
      </c>
      <c r="E86" s="34">
        <f t="shared" ref="E86:G89" si="31">D86/D$84*100</f>
        <v>2.9</v>
      </c>
      <c r="F86" s="34">
        <v>372621.7</v>
      </c>
      <c r="G86" s="34">
        <f t="shared" si="31"/>
        <v>3.1</v>
      </c>
      <c r="H86" s="34">
        <v>356891.9</v>
      </c>
      <c r="I86" s="34">
        <f t="shared" ref="I86" si="32">H86/H$84*100</f>
        <v>3.1</v>
      </c>
      <c r="K86" s="62"/>
    </row>
    <row r="87" spans="1:11" ht="15.75" customHeight="1" x14ac:dyDescent="0.2">
      <c r="A87" s="74"/>
      <c r="B87" s="41" t="s">
        <v>43</v>
      </c>
      <c r="C87" s="18" t="s">
        <v>6</v>
      </c>
      <c r="D87" s="34">
        <v>5004.6000000000004</v>
      </c>
      <c r="E87" s="34" t="s">
        <v>101</v>
      </c>
      <c r="F87" s="34">
        <v>5084.6000000000004</v>
      </c>
      <c r="G87" s="34" t="s">
        <v>101</v>
      </c>
      <c r="H87" s="34">
        <v>2524.6</v>
      </c>
      <c r="I87" s="34" t="s">
        <v>101</v>
      </c>
      <c r="K87" s="63"/>
    </row>
    <row r="88" spans="1:11" ht="15.75" customHeight="1" x14ac:dyDescent="0.2">
      <c r="A88" s="74"/>
      <c r="B88" s="41" t="s">
        <v>45</v>
      </c>
      <c r="C88" s="18" t="s">
        <v>8</v>
      </c>
      <c r="D88" s="34">
        <v>12768632.5</v>
      </c>
      <c r="E88" s="34">
        <f t="shared" si="31"/>
        <v>90.2</v>
      </c>
      <c r="F88" s="34">
        <v>10593662.5</v>
      </c>
      <c r="G88" s="34">
        <f t="shared" si="31"/>
        <v>88.7</v>
      </c>
      <c r="H88" s="34">
        <v>10187613.199999999</v>
      </c>
      <c r="I88" s="34">
        <f t="shared" ref="I88" si="33">H88/H$84*100</f>
        <v>88.7</v>
      </c>
      <c r="K88" s="64"/>
    </row>
    <row r="89" spans="1:11" ht="25.5" x14ac:dyDescent="0.2">
      <c r="A89" s="74"/>
      <c r="B89" s="17" t="s">
        <v>46</v>
      </c>
      <c r="C89" s="18" t="s">
        <v>9</v>
      </c>
      <c r="D89" s="34">
        <v>164497.79999999999</v>
      </c>
      <c r="E89" s="34">
        <f t="shared" si="31"/>
        <v>1.2</v>
      </c>
      <c r="F89" s="34">
        <v>171703.6</v>
      </c>
      <c r="G89" s="34">
        <f t="shared" si="31"/>
        <v>1.4</v>
      </c>
      <c r="H89" s="34">
        <v>131074.79999999999</v>
      </c>
      <c r="I89" s="34">
        <f t="shared" ref="I89" si="34">H89/H$84*100</f>
        <v>1.1000000000000001</v>
      </c>
      <c r="K89" s="65"/>
    </row>
    <row r="90" spans="1:11" ht="15.75" customHeight="1" x14ac:dyDescent="0.2">
      <c r="A90" s="74"/>
      <c r="B90" s="17" t="s">
        <v>48</v>
      </c>
      <c r="C90" s="18" t="s">
        <v>11</v>
      </c>
      <c r="D90" s="34">
        <v>390.2</v>
      </c>
      <c r="E90" s="34" t="s">
        <v>101</v>
      </c>
      <c r="F90" s="34">
        <v>390.2</v>
      </c>
      <c r="G90" s="34" t="s">
        <v>101</v>
      </c>
      <c r="H90" s="34">
        <v>390.2</v>
      </c>
      <c r="I90" s="34" t="s">
        <v>101</v>
      </c>
      <c r="K90" s="66"/>
    </row>
    <row r="91" spans="1:11" ht="32.25" customHeight="1" x14ac:dyDescent="0.2">
      <c r="A91" s="74" t="s">
        <v>14</v>
      </c>
      <c r="B91" s="75" t="s">
        <v>94</v>
      </c>
      <c r="C91" s="75"/>
      <c r="D91" s="53">
        <v>1569792.1</v>
      </c>
      <c r="E91" s="6">
        <f>D91/D$186*100</f>
        <v>2.8</v>
      </c>
      <c r="F91" s="11">
        <f>SUM(F92:F95)</f>
        <v>1517806.4</v>
      </c>
      <c r="G91" s="6">
        <f>F91/F$186*100</f>
        <v>2.9</v>
      </c>
      <c r="H91" s="11">
        <f>SUM(H92:H95)</f>
        <v>1566425.6</v>
      </c>
      <c r="I91" s="6">
        <f>H91/H$186*100</f>
        <v>3</v>
      </c>
    </row>
    <row r="92" spans="1:11" ht="12.75" x14ac:dyDescent="0.2">
      <c r="A92" s="74"/>
      <c r="B92" s="41" t="s">
        <v>43</v>
      </c>
      <c r="C92" s="18" t="s">
        <v>6</v>
      </c>
      <c r="D92" s="34">
        <v>186860.4</v>
      </c>
      <c r="E92" s="34">
        <f>D92/D$91*100</f>
        <v>11.9</v>
      </c>
      <c r="F92" s="34">
        <v>186860.4</v>
      </c>
      <c r="G92" s="34">
        <f>F92/F$91*100</f>
        <v>12.3</v>
      </c>
      <c r="H92" s="34">
        <v>186860.4</v>
      </c>
      <c r="I92" s="34">
        <f t="shared" ref="I92:I94" si="35">H92/H$91*100</f>
        <v>11.9</v>
      </c>
    </row>
    <row r="93" spans="1:11" ht="12.75" x14ac:dyDescent="0.2">
      <c r="A93" s="74"/>
      <c r="B93" s="17" t="s">
        <v>44</v>
      </c>
      <c r="C93" s="18" t="s">
        <v>7</v>
      </c>
      <c r="D93" s="34">
        <v>2276.9</v>
      </c>
      <c r="E93" s="34">
        <f>D93/D$91*100</f>
        <v>0.1</v>
      </c>
      <c r="F93" s="34">
        <v>0</v>
      </c>
      <c r="G93" s="34">
        <f t="shared" ref="G93:G95" si="36">F93/F$91*100</f>
        <v>0</v>
      </c>
      <c r="H93" s="25">
        <v>0</v>
      </c>
      <c r="I93" s="34">
        <f t="shared" si="35"/>
        <v>0</v>
      </c>
    </row>
    <row r="94" spans="1:11" ht="12.75" x14ac:dyDescent="0.2">
      <c r="A94" s="74"/>
      <c r="B94" s="41" t="s">
        <v>45</v>
      </c>
      <c r="C94" s="18" t="s">
        <v>8</v>
      </c>
      <c r="D94" s="34">
        <v>103548.4</v>
      </c>
      <c r="E94" s="34">
        <f t="shared" ref="E94:E95" si="37">D94/D$91*100</f>
        <v>6.6</v>
      </c>
      <c r="F94" s="34">
        <v>53839.6</v>
      </c>
      <c r="G94" s="34">
        <f t="shared" si="36"/>
        <v>3.5</v>
      </c>
      <c r="H94" s="34">
        <v>53839.6</v>
      </c>
      <c r="I94" s="34">
        <f t="shared" si="35"/>
        <v>3.4</v>
      </c>
    </row>
    <row r="95" spans="1:11" ht="25.5" x14ac:dyDescent="0.2">
      <c r="A95" s="74"/>
      <c r="B95" s="17" t="s">
        <v>46</v>
      </c>
      <c r="C95" s="18" t="s">
        <v>9</v>
      </c>
      <c r="D95" s="34">
        <v>1277106.3</v>
      </c>
      <c r="E95" s="34">
        <f t="shared" si="37"/>
        <v>81.400000000000006</v>
      </c>
      <c r="F95" s="34">
        <v>1277106.3999999999</v>
      </c>
      <c r="G95" s="34">
        <f t="shared" si="36"/>
        <v>84.1</v>
      </c>
      <c r="H95" s="34">
        <v>1325725.6000000001</v>
      </c>
      <c r="I95" s="34">
        <f t="shared" ref="I95" si="38">H95/H$91*100</f>
        <v>84.6</v>
      </c>
    </row>
    <row r="96" spans="1:11" s="16" customFormat="1" ht="33.75" customHeight="1" x14ac:dyDescent="0.2">
      <c r="A96" s="74" t="s">
        <v>15</v>
      </c>
      <c r="B96" s="75" t="s">
        <v>52</v>
      </c>
      <c r="C96" s="75"/>
      <c r="D96" s="43">
        <v>6887992.2999999998</v>
      </c>
      <c r="E96" s="6">
        <f>D96/D$186*100</f>
        <v>12.2</v>
      </c>
      <c r="F96" s="10">
        <f>SUM(F97:F103)</f>
        <v>6901199</v>
      </c>
      <c r="G96" s="6">
        <f>F96/F$186*100</f>
        <v>13.2</v>
      </c>
      <c r="H96" s="10">
        <f>SUM(H97:H103)</f>
        <v>6835796.2000000002</v>
      </c>
      <c r="I96" s="6">
        <f>H96/H$186*100</f>
        <v>13.1</v>
      </c>
      <c r="J96" s="30"/>
    </row>
    <row r="97" spans="1:10" ht="38.25" x14ac:dyDescent="0.2">
      <c r="A97" s="74"/>
      <c r="B97" s="17" t="s">
        <v>41</v>
      </c>
      <c r="C97" s="18" t="s">
        <v>4</v>
      </c>
      <c r="D97" s="44">
        <v>171872.5</v>
      </c>
      <c r="E97" s="19">
        <f>D97/D$96*100</f>
        <v>2.5</v>
      </c>
      <c r="F97" s="14">
        <v>171872.5</v>
      </c>
      <c r="G97" s="19">
        <f>F97/F$96*100</f>
        <v>2.5</v>
      </c>
      <c r="H97" s="14">
        <v>171872.5</v>
      </c>
      <c r="I97" s="19">
        <f>H97/H$96*100</f>
        <v>2.5</v>
      </c>
    </row>
    <row r="98" spans="1:10" ht="12.75" x14ac:dyDescent="0.2">
      <c r="A98" s="74"/>
      <c r="B98" s="17" t="s">
        <v>42</v>
      </c>
      <c r="C98" s="18" t="s">
        <v>5</v>
      </c>
      <c r="D98" s="44">
        <v>37379.599999999999</v>
      </c>
      <c r="E98" s="19">
        <f t="shared" ref="E98:G103" si="39">D98/D$96*100</f>
        <v>0.5</v>
      </c>
      <c r="F98" s="14">
        <v>35670.5</v>
      </c>
      <c r="G98" s="19">
        <f t="shared" si="39"/>
        <v>0.5</v>
      </c>
      <c r="H98" s="14">
        <v>35702.800000000003</v>
      </c>
      <c r="I98" s="19">
        <f t="shared" ref="I98" si="40">H98/H$96*100</f>
        <v>0.5</v>
      </c>
    </row>
    <row r="99" spans="1:10" ht="15.75" customHeight="1" x14ac:dyDescent="0.2">
      <c r="A99" s="74"/>
      <c r="B99" s="17">
        <v>300</v>
      </c>
      <c r="C99" s="18" t="s">
        <v>6</v>
      </c>
      <c r="D99" s="44">
        <v>612098.69999999995</v>
      </c>
      <c r="E99" s="19">
        <f t="shared" si="39"/>
        <v>8.9</v>
      </c>
      <c r="F99" s="14">
        <v>612022</v>
      </c>
      <c r="G99" s="19">
        <f t="shared" si="39"/>
        <v>8.9</v>
      </c>
      <c r="H99" s="14">
        <v>612023.69999999995</v>
      </c>
      <c r="I99" s="19">
        <f t="shared" ref="I99" si="41">H99/H$96*100</f>
        <v>9</v>
      </c>
    </row>
    <row r="100" spans="1:10" ht="15.75" customHeight="1" x14ac:dyDescent="0.2">
      <c r="A100" s="74"/>
      <c r="B100" s="17" t="s">
        <v>44</v>
      </c>
      <c r="C100" s="18" t="s">
        <v>7</v>
      </c>
      <c r="D100" s="44">
        <v>6267.7</v>
      </c>
      <c r="E100" s="19"/>
      <c r="F100" s="14">
        <v>0</v>
      </c>
      <c r="G100" s="19">
        <v>0</v>
      </c>
      <c r="H100" s="14">
        <v>0</v>
      </c>
      <c r="I100" s="19">
        <v>0</v>
      </c>
    </row>
    <row r="101" spans="1:10" ht="15.75" customHeight="1" x14ac:dyDescent="0.2">
      <c r="A101" s="74"/>
      <c r="B101" s="17" t="s">
        <v>45</v>
      </c>
      <c r="C101" s="18" t="s">
        <v>8</v>
      </c>
      <c r="D101" s="44">
        <v>4736747.4000000004</v>
      </c>
      <c r="E101" s="19">
        <f t="shared" si="39"/>
        <v>68.8</v>
      </c>
      <c r="F101" s="14">
        <v>4758047.5999999996</v>
      </c>
      <c r="G101" s="19">
        <f t="shared" si="39"/>
        <v>68.900000000000006</v>
      </c>
      <c r="H101" s="14">
        <v>4692610.7</v>
      </c>
      <c r="I101" s="19">
        <f t="shared" ref="I101" si="42">H101/H$96*100</f>
        <v>68.599999999999994</v>
      </c>
    </row>
    <row r="102" spans="1:10" ht="25.5" x14ac:dyDescent="0.2">
      <c r="A102" s="74"/>
      <c r="B102" s="17" t="s">
        <v>46</v>
      </c>
      <c r="C102" s="18" t="s">
        <v>9</v>
      </c>
      <c r="D102" s="44">
        <v>1166956.3999999999</v>
      </c>
      <c r="E102" s="19">
        <f t="shared" si="39"/>
        <v>16.899999999999999</v>
      </c>
      <c r="F102" s="14">
        <v>1166916.3</v>
      </c>
      <c r="G102" s="19">
        <f t="shared" si="39"/>
        <v>16.899999999999999</v>
      </c>
      <c r="H102" s="14">
        <v>1166916.3999999999</v>
      </c>
      <c r="I102" s="19">
        <f t="shared" ref="I102" si="43">H102/H$96*100</f>
        <v>17.100000000000001</v>
      </c>
    </row>
    <row r="103" spans="1:10" ht="15.75" customHeight="1" x14ac:dyDescent="0.2">
      <c r="A103" s="74"/>
      <c r="B103" s="17" t="s">
        <v>48</v>
      </c>
      <c r="C103" s="18" t="s">
        <v>11</v>
      </c>
      <c r="D103" s="44">
        <v>156670.1</v>
      </c>
      <c r="E103" s="19">
        <f t="shared" si="39"/>
        <v>2.2999999999999998</v>
      </c>
      <c r="F103" s="14">
        <v>156670.1</v>
      </c>
      <c r="G103" s="19">
        <f t="shared" si="39"/>
        <v>2.2999999999999998</v>
      </c>
      <c r="H103" s="14">
        <v>156670.1</v>
      </c>
      <c r="I103" s="19">
        <f t="shared" ref="I103" si="44">H103/H$96*100</f>
        <v>2.2999999999999998</v>
      </c>
    </row>
    <row r="104" spans="1:10" s="16" customFormat="1" x14ac:dyDescent="0.2">
      <c r="A104" s="74" t="s">
        <v>16</v>
      </c>
      <c r="B104" s="75" t="s">
        <v>53</v>
      </c>
      <c r="C104" s="75"/>
      <c r="D104" s="10">
        <f>SUM(D105:D109)</f>
        <v>184556.7</v>
      </c>
      <c r="E104" s="6">
        <f>D104/D$186*100</f>
        <v>0.3</v>
      </c>
      <c r="F104" s="10">
        <f>SUM(F105:F109)</f>
        <v>184730.7</v>
      </c>
      <c r="G104" s="6">
        <f>F104/F$186*100</f>
        <v>0.4</v>
      </c>
      <c r="H104" s="10">
        <f>SUM(H105:H109)</f>
        <v>174291.6</v>
      </c>
      <c r="I104" s="6">
        <f>H104/H$186*100</f>
        <v>0.3</v>
      </c>
      <c r="J104" s="30"/>
    </row>
    <row r="105" spans="1:10" s="16" customFormat="1" ht="38.25" x14ac:dyDescent="0.2">
      <c r="A105" s="74"/>
      <c r="B105" s="41" t="s">
        <v>41</v>
      </c>
      <c r="C105" s="18" t="s">
        <v>4</v>
      </c>
      <c r="D105" s="14">
        <v>98498</v>
      </c>
      <c r="E105" s="14">
        <f>D105/D$104*100</f>
        <v>53.4</v>
      </c>
      <c r="F105" s="14">
        <v>98498</v>
      </c>
      <c r="G105" s="14">
        <f>F105/F$104*100</f>
        <v>53.3</v>
      </c>
      <c r="H105" s="14">
        <v>98498</v>
      </c>
      <c r="I105" s="14">
        <f>H105/H$104*100</f>
        <v>56.5</v>
      </c>
      <c r="J105" s="30"/>
    </row>
    <row r="106" spans="1:10" ht="15.75" customHeight="1" x14ac:dyDescent="0.2">
      <c r="A106" s="74"/>
      <c r="B106" s="41" t="s">
        <v>42</v>
      </c>
      <c r="C106" s="18" t="s">
        <v>5</v>
      </c>
      <c r="D106" s="14">
        <v>31691.7</v>
      </c>
      <c r="E106" s="14">
        <f t="shared" ref="E106:G108" si="45">D106/D$104*100</f>
        <v>17.2</v>
      </c>
      <c r="F106" s="14">
        <v>29228.6</v>
      </c>
      <c r="G106" s="14">
        <f t="shared" si="45"/>
        <v>15.8</v>
      </c>
      <c r="H106" s="14">
        <v>26669.200000000001</v>
      </c>
      <c r="I106" s="14">
        <f t="shared" ref="I106:I108" si="46">H106/H$104*100</f>
        <v>15.3</v>
      </c>
    </row>
    <row r="107" spans="1:10" ht="15.75" customHeight="1" x14ac:dyDescent="0.2">
      <c r="A107" s="74"/>
      <c r="B107" s="17" t="s">
        <v>45</v>
      </c>
      <c r="C107" s="18" t="s">
        <v>8</v>
      </c>
      <c r="D107" s="14">
        <v>1500</v>
      </c>
      <c r="E107" s="34" t="s">
        <v>101</v>
      </c>
      <c r="F107" s="14">
        <v>0</v>
      </c>
      <c r="G107" s="14">
        <f t="shared" si="45"/>
        <v>0</v>
      </c>
      <c r="H107" s="14">
        <v>0</v>
      </c>
      <c r="I107" s="14">
        <f t="shared" si="46"/>
        <v>0</v>
      </c>
    </row>
    <row r="108" spans="1:10" ht="29.25" customHeight="1" x14ac:dyDescent="0.2">
      <c r="A108" s="74"/>
      <c r="B108" s="17" t="s">
        <v>46</v>
      </c>
      <c r="C108" s="18" t="s">
        <v>9</v>
      </c>
      <c r="D108" s="14">
        <v>52847</v>
      </c>
      <c r="E108" s="14">
        <f t="shared" si="45"/>
        <v>28.6</v>
      </c>
      <c r="F108" s="14">
        <v>56984.1</v>
      </c>
      <c r="G108" s="14">
        <f t="shared" si="45"/>
        <v>30.8</v>
      </c>
      <c r="H108" s="14">
        <v>49104.4</v>
      </c>
      <c r="I108" s="14">
        <f t="shared" si="46"/>
        <v>28.2</v>
      </c>
    </row>
    <row r="109" spans="1:10" ht="12.75" x14ac:dyDescent="0.2">
      <c r="A109" s="74"/>
      <c r="B109" s="17" t="s">
        <v>48</v>
      </c>
      <c r="C109" s="18" t="s">
        <v>11</v>
      </c>
      <c r="D109" s="14">
        <v>20</v>
      </c>
      <c r="E109" s="34" t="s">
        <v>101</v>
      </c>
      <c r="F109" s="14">
        <v>20</v>
      </c>
      <c r="G109" s="34" t="s">
        <v>101</v>
      </c>
      <c r="H109" s="14">
        <v>20</v>
      </c>
      <c r="I109" s="34" t="s">
        <v>101</v>
      </c>
    </row>
    <row r="110" spans="1:10" s="16" customFormat="1" ht="33.75" customHeight="1" x14ac:dyDescent="0.2">
      <c r="A110" s="74" t="s">
        <v>17</v>
      </c>
      <c r="B110" s="75" t="s">
        <v>54</v>
      </c>
      <c r="C110" s="75"/>
      <c r="D110" s="10">
        <v>1905916.1</v>
      </c>
      <c r="E110" s="6">
        <f>D110/D$186*100</f>
        <v>3.4</v>
      </c>
      <c r="F110" s="10">
        <f>SUM(F111:F117)</f>
        <v>1102487.2</v>
      </c>
      <c r="G110" s="6">
        <f>F110/F$186*100</f>
        <v>2.1</v>
      </c>
      <c r="H110" s="10">
        <f>SUM(H111:H117)</f>
        <v>1109978.1000000001</v>
      </c>
      <c r="I110" s="6">
        <f>H110/H$186*100</f>
        <v>2.1</v>
      </c>
      <c r="J110" s="30"/>
    </row>
    <row r="111" spans="1:10" ht="38.25" x14ac:dyDescent="0.2">
      <c r="A111" s="74"/>
      <c r="B111" s="17" t="s">
        <v>41</v>
      </c>
      <c r="C111" s="18" t="s">
        <v>4</v>
      </c>
      <c r="D111" s="14">
        <v>260847.3</v>
      </c>
      <c r="E111" s="19">
        <f>D111/D$110*100</f>
        <v>13.7</v>
      </c>
      <c r="F111" s="14">
        <v>260847.3</v>
      </c>
      <c r="G111" s="19">
        <f>F111/F$110*100</f>
        <v>23.7</v>
      </c>
      <c r="H111" s="14">
        <v>260847.3</v>
      </c>
      <c r="I111" s="19">
        <f>H111/H$110*100</f>
        <v>23.5</v>
      </c>
    </row>
    <row r="112" spans="1:10" ht="15.75" customHeight="1" x14ac:dyDescent="0.2">
      <c r="A112" s="74"/>
      <c r="B112" s="17" t="s">
        <v>42</v>
      </c>
      <c r="C112" s="18" t="s">
        <v>5</v>
      </c>
      <c r="D112" s="14">
        <v>38010</v>
      </c>
      <c r="E112" s="19">
        <f t="shared" ref="E112:G117" si="47">D112/D$110*100</f>
        <v>2</v>
      </c>
      <c r="F112" s="14">
        <v>43066</v>
      </c>
      <c r="G112" s="19">
        <f t="shared" si="47"/>
        <v>3.9</v>
      </c>
      <c r="H112" s="14">
        <v>43066</v>
      </c>
      <c r="I112" s="19">
        <f t="shared" ref="I112" si="48">H112/H$110*100</f>
        <v>3.9</v>
      </c>
    </row>
    <row r="113" spans="1:10" ht="15.75" customHeight="1" x14ac:dyDescent="0.2">
      <c r="A113" s="74"/>
      <c r="B113" s="17" t="s">
        <v>43</v>
      </c>
      <c r="C113" s="18" t="s">
        <v>6</v>
      </c>
      <c r="D113" s="14">
        <v>18062</v>
      </c>
      <c r="E113" s="19">
        <f t="shared" si="47"/>
        <v>0.9</v>
      </c>
      <c r="F113" s="14">
        <v>18062</v>
      </c>
      <c r="G113" s="19">
        <f t="shared" si="47"/>
        <v>1.6</v>
      </c>
      <c r="H113" s="14">
        <v>18062</v>
      </c>
      <c r="I113" s="19">
        <f t="shared" ref="I113" si="49">H113/H$110*100</f>
        <v>1.6</v>
      </c>
    </row>
    <row r="114" spans="1:10" ht="15.75" customHeight="1" x14ac:dyDescent="0.2">
      <c r="A114" s="74"/>
      <c r="B114" s="17" t="s">
        <v>44</v>
      </c>
      <c r="C114" s="18" t="s">
        <v>7</v>
      </c>
      <c r="D114" s="14">
        <v>786146.1</v>
      </c>
      <c r="E114" s="19">
        <f t="shared" si="47"/>
        <v>41.2</v>
      </c>
      <c r="F114" s="14">
        <v>526477.69999999995</v>
      </c>
      <c r="G114" s="19">
        <f t="shared" si="47"/>
        <v>47.8</v>
      </c>
      <c r="H114" s="14">
        <v>534290.30000000005</v>
      </c>
      <c r="I114" s="19">
        <f t="shared" ref="I114" si="50">H114/H$110*100</f>
        <v>48.1</v>
      </c>
    </row>
    <row r="115" spans="1:10" ht="15.75" customHeight="1" x14ac:dyDescent="0.2">
      <c r="A115" s="74"/>
      <c r="B115" s="17" t="s">
        <v>45</v>
      </c>
      <c r="C115" s="18" t="s">
        <v>8</v>
      </c>
      <c r="D115" s="14">
        <v>624079.30000000005</v>
      </c>
      <c r="E115" s="19">
        <f t="shared" si="47"/>
        <v>32.700000000000003</v>
      </c>
      <c r="F115" s="14">
        <v>118482</v>
      </c>
      <c r="G115" s="19">
        <f t="shared" si="47"/>
        <v>10.7</v>
      </c>
      <c r="H115" s="14">
        <v>118160.3</v>
      </c>
      <c r="I115" s="19">
        <f t="shared" ref="I115" si="51">H115/H$110*100</f>
        <v>10.6</v>
      </c>
    </row>
    <row r="116" spans="1:10" ht="25.5" x14ac:dyDescent="0.2">
      <c r="A116" s="74"/>
      <c r="B116" s="17" t="s">
        <v>46</v>
      </c>
      <c r="C116" s="18" t="s">
        <v>9</v>
      </c>
      <c r="D116" s="14">
        <v>56309.2</v>
      </c>
      <c r="E116" s="19">
        <f t="shared" si="47"/>
        <v>3</v>
      </c>
      <c r="F116" s="14">
        <v>13120</v>
      </c>
      <c r="G116" s="19">
        <f t="shared" si="47"/>
        <v>1.2</v>
      </c>
      <c r="H116" s="14">
        <v>13120</v>
      </c>
      <c r="I116" s="19">
        <f t="shared" ref="I116" si="52">H116/H$110*100</f>
        <v>1.2</v>
      </c>
    </row>
    <row r="117" spans="1:10" ht="15.75" customHeight="1" x14ac:dyDescent="0.2">
      <c r="A117" s="74"/>
      <c r="B117" s="17" t="s">
        <v>48</v>
      </c>
      <c r="C117" s="18" t="s">
        <v>11</v>
      </c>
      <c r="D117" s="37">
        <v>122462.3</v>
      </c>
      <c r="E117" s="19">
        <f t="shared" si="47"/>
        <v>6.4</v>
      </c>
      <c r="F117" s="14">
        <v>122432.2</v>
      </c>
      <c r="G117" s="19">
        <f t="shared" si="47"/>
        <v>11.1</v>
      </c>
      <c r="H117" s="14">
        <v>122432.2</v>
      </c>
      <c r="I117" s="19">
        <f t="shared" ref="I117" si="53">H117/H$110*100</f>
        <v>11</v>
      </c>
    </row>
    <row r="118" spans="1:10" s="16" customFormat="1" ht="33" customHeight="1" x14ac:dyDescent="0.2">
      <c r="A118" s="74" t="s">
        <v>18</v>
      </c>
      <c r="B118" s="75" t="s">
        <v>55</v>
      </c>
      <c r="C118" s="75"/>
      <c r="D118" s="10">
        <f>SUM(D119:D124)</f>
        <v>721260.5</v>
      </c>
      <c r="E118" s="6">
        <f>D118/D$186*100</f>
        <v>1.3</v>
      </c>
      <c r="F118" s="10">
        <f>SUM(F119:F124)</f>
        <v>550346.9</v>
      </c>
      <c r="G118" s="6">
        <f>F118/F$186*100</f>
        <v>1.1000000000000001</v>
      </c>
      <c r="H118" s="10">
        <f>SUM(H119:H124)</f>
        <v>554108.6</v>
      </c>
      <c r="I118" s="6">
        <f>H118/H$186*100</f>
        <v>1.1000000000000001</v>
      </c>
      <c r="J118" s="30"/>
    </row>
    <row r="119" spans="1:10" ht="38.25" x14ac:dyDescent="0.2">
      <c r="A119" s="74"/>
      <c r="B119" s="41" t="s">
        <v>41</v>
      </c>
      <c r="C119" s="18" t="s">
        <v>4</v>
      </c>
      <c r="D119" s="14">
        <v>100498.7</v>
      </c>
      <c r="E119" s="14">
        <f>D119/D$118*100</f>
        <v>13.9</v>
      </c>
      <c r="F119" s="14">
        <v>100498.7</v>
      </c>
      <c r="G119" s="14">
        <f>F119/F$118*100</f>
        <v>18.3</v>
      </c>
      <c r="H119" s="14">
        <v>100498.7</v>
      </c>
      <c r="I119" s="14">
        <f>H119/H$118*100</f>
        <v>18.100000000000001</v>
      </c>
    </row>
    <row r="120" spans="1:10" ht="15.75" customHeight="1" x14ac:dyDescent="0.2">
      <c r="A120" s="74"/>
      <c r="B120" s="41" t="s">
        <v>42</v>
      </c>
      <c r="C120" s="18" t="s">
        <v>5</v>
      </c>
      <c r="D120" s="14">
        <v>89837.6</v>
      </c>
      <c r="E120" s="14">
        <f t="shared" ref="E120:G124" si="54">D120/D$118*100</f>
        <v>12.5</v>
      </c>
      <c r="F120" s="14">
        <v>92738.2</v>
      </c>
      <c r="G120" s="14">
        <f t="shared" si="54"/>
        <v>16.899999999999999</v>
      </c>
      <c r="H120" s="14">
        <v>90292.1</v>
      </c>
      <c r="I120" s="14">
        <f t="shared" ref="I120" si="55">H120/H$118*100</f>
        <v>16.3</v>
      </c>
    </row>
    <row r="121" spans="1:10" ht="15.75" customHeight="1" x14ac:dyDescent="0.2">
      <c r="A121" s="74"/>
      <c r="B121" s="17" t="s">
        <v>43</v>
      </c>
      <c r="C121" s="18" t="s">
        <v>6</v>
      </c>
      <c r="D121" s="14">
        <v>469430.3</v>
      </c>
      <c r="E121" s="14">
        <f t="shared" si="54"/>
        <v>65.099999999999994</v>
      </c>
      <c r="F121" s="14">
        <v>310063.90000000002</v>
      </c>
      <c r="G121" s="14">
        <f t="shared" si="54"/>
        <v>56.3</v>
      </c>
      <c r="H121" s="14">
        <v>313343</v>
      </c>
      <c r="I121" s="14">
        <f t="shared" ref="I121" si="56">H121/H$118*100</f>
        <v>56.5</v>
      </c>
    </row>
    <row r="122" spans="1:10" ht="15.75" customHeight="1" x14ac:dyDescent="0.2">
      <c r="A122" s="74"/>
      <c r="B122" s="17" t="s">
        <v>45</v>
      </c>
      <c r="C122" s="18" t="s">
        <v>8</v>
      </c>
      <c r="D122" s="14">
        <v>34550</v>
      </c>
      <c r="E122" s="14">
        <f t="shared" si="54"/>
        <v>4.8</v>
      </c>
      <c r="F122" s="14">
        <v>22323</v>
      </c>
      <c r="G122" s="14">
        <f t="shared" si="54"/>
        <v>4.0999999999999996</v>
      </c>
      <c r="H122" s="14">
        <v>22573.8</v>
      </c>
      <c r="I122" s="14">
        <f t="shared" ref="I122" si="57">H122/H$118*100</f>
        <v>4.0999999999999996</v>
      </c>
    </row>
    <row r="123" spans="1:10" ht="28.5" customHeight="1" x14ac:dyDescent="0.2">
      <c r="A123" s="74"/>
      <c r="B123" s="17" t="s">
        <v>46</v>
      </c>
      <c r="C123" s="18" t="s">
        <v>9</v>
      </c>
      <c r="D123" s="14">
        <v>4020.4</v>
      </c>
      <c r="E123" s="14">
        <f t="shared" si="54"/>
        <v>0.6</v>
      </c>
      <c r="F123" s="14">
        <v>4518.3</v>
      </c>
      <c r="G123" s="14">
        <f t="shared" si="54"/>
        <v>0.8</v>
      </c>
      <c r="H123" s="14">
        <v>4518.3</v>
      </c>
      <c r="I123" s="14">
        <f t="shared" ref="I123" si="58">H123/H$118*100</f>
        <v>0.8</v>
      </c>
    </row>
    <row r="124" spans="1:10" ht="15.75" customHeight="1" x14ac:dyDescent="0.2">
      <c r="A124" s="74"/>
      <c r="B124" s="17" t="s">
        <v>48</v>
      </c>
      <c r="C124" s="18" t="s">
        <v>11</v>
      </c>
      <c r="D124" s="14">
        <v>22923.5</v>
      </c>
      <c r="E124" s="14">
        <f t="shared" si="54"/>
        <v>3.2</v>
      </c>
      <c r="F124" s="14">
        <v>20204.8</v>
      </c>
      <c r="G124" s="14">
        <f t="shared" si="54"/>
        <v>3.7</v>
      </c>
      <c r="H124" s="14">
        <v>22882.7</v>
      </c>
      <c r="I124" s="14">
        <f t="shared" ref="I124" si="59">H124/H$118*100</f>
        <v>4.0999999999999996</v>
      </c>
    </row>
    <row r="125" spans="1:10" s="16" customFormat="1" ht="34.5" customHeight="1" x14ac:dyDescent="0.2">
      <c r="A125" s="74" t="s">
        <v>19</v>
      </c>
      <c r="B125" s="75" t="s">
        <v>56</v>
      </c>
      <c r="C125" s="75"/>
      <c r="D125" s="10">
        <f>SUM(D126:D129)</f>
        <v>520519.8</v>
      </c>
      <c r="E125" s="6">
        <f>D125/D$186*100</f>
        <v>0.9</v>
      </c>
      <c r="F125" s="10">
        <f>SUM(F126:F129)</f>
        <v>490619.8</v>
      </c>
      <c r="G125" s="6">
        <f>F125/F$186*100</f>
        <v>0.9</v>
      </c>
      <c r="H125" s="10">
        <f>SUM(H126:H129)</f>
        <v>490619.8</v>
      </c>
      <c r="I125" s="6">
        <f>H125/H$186*100</f>
        <v>0.9</v>
      </c>
      <c r="J125" s="30"/>
    </row>
    <row r="126" spans="1:10" ht="38.25" x14ac:dyDescent="0.2">
      <c r="A126" s="74"/>
      <c r="B126" s="17" t="s">
        <v>41</v>
      </c>
      <c r="C126" s="18" t="s">
        <v>4</v>
      </c>
      <c r="D126" s="14">
        <v>393527.3</v>
      </c>
      <c r="E126" s="14">
        <f>D126/D$125*100</f>
        <v>75.599999999999994</v>
      </c>
      <c r="F126" s="14">
        <v>393527.3</v>
      </c>
      <c r="G126" s="14">
        <f>F126/F$125*100</f>
        <v>80.2</v>
      </c>
      <c r="H126" s="14">
        <v>393527.3</v>
      </c>
      <c r="I126" s="14">
        <f>H126/H$125*100</f>
        <v>80.2</v>
      </c>
    </row>
    <row r="127" spans="1:10" ht="15.75" customHeight="1" x14ac:dyDescent="0.2">
      <c r="A127" s="74"/>
      <c r="B127" s="17" t="s">
        <v>42</v>
      </c>
      <c r="C127" s="18" t="s">
        <v>5</v>
      </c>
      <c r="D127" s="14">
        <v>116872.5</v>
      </c>
      <c r="E127" s="14">
        <f t="shared" ref="E127:E128" si="60">D127/D$125*100</f>
        <v>22.5</v>
      </c>
      <c r="F127" s="14">
        <v>86972.5</v>
      </c>
      <c r="G127" s="14">
        <f t="shared" ref="G127:G128" si="61">F127/F$125*100</f>
        <v>17.7</v>
      </c>
      <c r="H127" s="14">
        <v>86972.5</v>
      </c>
      <c r="I127" s="14">
        <f t="shared" ref="I127:I128" si="62">H127/H$125*100</f>
        <v>17.7</v>
      </c>
    </row>
    <row r="128" spans="1:10" ht="15.75" customHeight="1" x14ac:dyDescent="0.2">
      <c r="A128" s="74"/>
      <c r="B128" s="17" t="s">
        <v>44</v>
      </c>
      <c r="C128" s="36" t="s">
        <v>7</v>
      </c>
      <c r="D128" s="14">
        <v>10000</v>
      </c>
      <c r="E128" s="14">
        <f t="shared" si="60"/>
        <v>1.9</v>
      </c>
      <c r="F128" s="14">
        <v>10000</v>
      </c>
      <c r="G128" s="14">
        <f t="shared" si="61"/>
        <v>2</v>
      </c>
      <c r="H128" s="14">
        <v>10000</v>
      </c>
      <c r="I128" s="14">
        <f t="shared" si="62"/>
        <v>2</v>
      </c>
    </row>
    <row r="129" spans="1:10" ht="15.75" customHeight="1" x14ac:dyDescent="0.2">
      <c r="A129" s="74"/>
      <c r="B129" s="17" t="s">
        <v>48</v>
      </c>
      <c r="C129" s="18" t="s">
        <v>11</v>
      </c>
      <c r="D129" s="14">
        <v>120</v>
      </c>
      <c r="E129" s="34" t="s">
        <v>101</v>
      </c>
      <c r="F129" s="34">
        <v>120</v>
      </c>
      <c r="G129" s="34" t="s">
        <v>101</v>
      </c>
      <c r="H129" s="34">
        <v>120</v>
      </c>
      <c r="I129" s="34" t="s">
        <v>101</v>
      </c>
    </row>
    <row r="130" spans="1:10" s="16" customFormat="1" ht="32.25" customHeight="1" x14ac:dyDescent="0.2">
      <c r="A130" s="74" t="s">
        <v>58</v>
      </c>
      <c r="B130" s="75" t="s">
        <v>57</v>
      </c>
      <c r="C130" s="75"/>
      <c r="D130" s="43">
        <v>1479174.6</v>
      </c>
      <c r="E130" s="6">
        <f>D130/D$186*100</f>
        <v>2.6</v>
      </c>
      <c r="F130" s="10">
        <f>SUM(F131:F137)</f>
        <v>1532298.4</v>
      </c>
      <c r="G130" s="6">
        <f>F130/F$186*100</f>
        <v>2.9</v>
      </c>
      <c r="H130" s="10">
        <f>SUM(H131:H137)</f>
        <v>1487851.9</v>
      </c>
      <c r="I130" s="6">
        <f>H130/H$186*100</f>
        <v>2.9</v>
      </c>
      <c r="J130" s="30"/>
    </row>
    <row r="131" spans="1:10" ht="38.25" x14ac:dyDescent="0.2">
      <c r="A131" s="74"/>
      <c r="B131" s="17" t="s">
        <v>41</v>
      </c>
      <c r="C131" s="18" t="s">
        <v>4</v>
      </c>
      <c r="D131" s="44">
        <v>127363.6</v>
      </c>
      <c r="E131" s="14">
        <f t="shared" ref="E131:E136" si="63">D131/D$130*100</f>
        <v>8.6</v>
      </c>
      <c r="F131" s="14">
        <v>127363.6</v>
      </c>
      <c r="G131" s="14">
        <f t="shared" ref="G131:G136" si="64">F131/F$130*100</f>
        <v>8.3000000000000007</v>
      </c>
      <c r="H131" s="14">
        <v>127363.6</v>
      </c>
      <c r="I131" s="14">
        <f t="shared" ref="I131:I135" si="65">H131/H$130*100</f>
        <v>8.6</v>
      </c>
    </row>
    <row r="132" spans="1:10" ht="15.75" customHeight="1" x14ac:dyDescent="0.2">
      <c r="A132" s="74"/>
      <c r="B132" s="17" t="s">
        <v>42</v>
      </c>
      <c r="C132" s="18" t="s">
        <v>5</v>
      </c>
      <c r="D132" s="44">
        <v>18906.3</v>
      </c>
      <c r="E132" s="14">
        <f t="shared" si="63"/>
        <v>1.3</v>
      </c>
      <c r="F132" s="14">
        <v>28620.9</v>
      </c>
      <c r="G132" s="14">
        <f t="shared" si="64"/>
        <v>1.9</v>
      </c>
      <c r="H132" s="14">
        <v>28620.9</v>
      </c>
      <c r="I132" s="14">
        <f t="shared" si="65"/>
        <v>1.9</v>
      </c>
    </row>
    <row r="133" spans="1:10" ht="15.75" customHeight="1" x14ac:dyDescent="0.2">
      <c r="A133" s="74"/>
      <c r="B133" s="17" t="s">
        <v>43</v>
      </c>
      <c r="C133" s="18" t="s">
        <v>6</v>
      </c>
      <c r="D133" s="44">
        <v>6104.4</v>
      </c>
      <c r="E133" s="14">
        <f t="shared" si="63"/>
        <v>0.4</v>
      </c>
      <c r="F133" s="14">
        <v>6104.4</v>
      </c>
      <c r="G133" s="14">
        <f t="shared" si="64"/>
        <v>0.4</v>
      </c>
      <c r="H133" s="14">
        <v>6104.4</v>
      </c>
      <c r="I133" s="14">
        <f t="shared" si="65"/>
        <v>0.4</v>
      </c>
    </row>
    <row r="134" spans="1:10" ht="15.75" customHeight="1" x14ac:dyDescent="0.2">
      <c r="A134" s="74"/>
      <c r="B134" s="17" t="s">
        <v>44</v>
      </c>
      <c r="C134" s="36" t="s">
        <v>7</v>
      </c>
      <c r="D134" s="44">
        <v>33000</v>
      </c>
      <c r="E134" s="14">
        <f t="shared" si="63"/>
        <v>2.2000000000000002</v>
      </c>
      <c r="F134" s="14">
        <v>240900</v>
      </c>
      <c r="G134" s="14">
        <f t="shared" si="64"/>
        <v>15.7</v>
      </c>
      <c r="H134" s="14">
        <v>252000</v>
      </c>
      <c r="I134" s="14">
        <f t="shared" si="65"/>
        <v>16.899999999999999</v>
      </c>
    </row>
    <row r="135" spans="1:10" ht="15.75" customHeight="1" x14ac:dyDescent="0.2">
      <c r="A135" s="74"/>
      <c r="B135" s="17" t="s">
        <v>45</v>
      </c>
      <c r="C135" s="18" t="s">
        <v>8</v>
      </c>
      <c r="D135" s="44">
        <v>413231.6</v>
      </c>
      <c r="E135" s="14">
        <f t="shared" si="63"/>
        <v>27.9</v>
      </c>
      <c r="F135" s="14">
        <v>215567.6</v>
      </c>
      <c r="G135" s="14">
        <f t="shared" si="64"/>
        <v>14.1</v>
      </c>
      <c r="H135" s="14">
        <v>214778.5</v>
      </c>
      <c r="I135" s="14">
        <f t="shared" si="65"/>
        <v>14.4</v>
      </c>
    </row>
    <row r="136" spans="1:10" ht="25.5" x14ac:dyDescent="0.2">
      <c r="A136" s="74"/>
      <c r="B136" s="17" t="s">
        <v>46</v>
      </c>
      <c r="C136" s="18" t="s">
        <v>9</v>
      </c>
      <c r="D136" s="44">
        <v>880519.6</v>
      </c>
      <c r="E136" s="14">
        <f t="shared" si="63"/>
        <v>59.5</v>
      </c>
      <c r="F136" s="14">
        <v>913692.9</v>
      </c>
      <c r="G136" s="14">
        <f t="shared" si="64"/>
        <v>59.6</v>
      </c>
      <c r="H136" s="14">
        <v>858935.5</v>
      </c>
      <c r="I136" s="14">
        <f t="shared" ref="I136" si="66">H136/H$130*100</f>
        <v>57.7</v>
      </c>
    </row>
    <row r="137" spans="1:10" ht="15.75" customHeight="1" x14ac:dyDescent="0.2">
      <c r="A137" s="74"/>
      <c r="B137" s="17" t="s">
        <v>48</v>
      </c>
      <c r="C137" s="18" t="s">
        <v>11</v>
      </c>
      <c r="D137" s="44">
        <v>49</v>
      </c>
      <c r="E137" s="34" t="s">
        <v>101</v>
      </c>
      <c r="F137" s="34">
        <v>49</v>
      </c>
      <c r="G137" s="34" t="s">
        <v>101</v>
      </c>
      <c r="H137" s="34">
        <v>49</v>
      </c>
      <c r="I137" s="34" t="s">
        <v>101</v>
      </c>
    </row>
    <row r="138" spans="1:10" s="16" customFormat="1" ht="34.5" customHeight="1" x14ac:dyDescent="0.2">
      <c r="A138" s="74" t="s">
        <v>60</v>
      </c>
      <c r="B138" s="75" t="s">
        <v>59</v>
      </c>
      <c r="C138" s="75"/>
      <c r="D138" s="10">
        <f>SUM(D139:D143)</f>
        <v>912773</v>
      </c>
      <c r="E138" s="6">
        <f>D138/D$186*100</f>
        <v>1.6</v>
      </c>
      <c r="F138" s="10">
        <f>SUM(F139:F143)</f>
        <v>710708.1</v>
      </c>
      <c r="G138" s="6">
        <f>F138/F$186*100</f>
        <v>1.4</v>
      </c>
      <c r="H138" s="10">
        <f>SUM(H139:H143)</f>
        <v>711058.4</v>
      </c>
      <c r="I138" s="6">
        <f>H138/H$186*100</f>
        <v>1.4</v>
      </c>
      <c r="J138" s="30"/>
    </row>
    <row r="139" spans="1:10" ht="38.25" x14ac:dyDescent="0.2">
      <c r="A139" s="74"/>
      <c r="B139" s="17" t="s">
        <v>41</v>
      </c>
      <c r="C139" s="18" t="s">
        <v>4</v>
      </c>
      <c r="D139" s="14">
        <v>149473.60000000001</v>
      </c>
      <c r="E139" s="19">
        <f t="shared" ref="E139:E141" si="67">D139/D$138*100</f>
        <v>16.399999999999999</v>
      </c>
      <c r="F139" s="14">
        <v>149560.29999999999</v>
      </c>
      <c r="G139" s="19">
        <f>F139/F$138*100</f>
        <v>21</v>
      </c>
      <c r="H139" s="14">
        <v>149772</v>
      </c>
      <c r="I139" s="19">
        <f>H139/H$138*100</f>
        <v>21.1</v>
      </c>
    </row>
    <row r="140" spans="1:10" ht="15.75" customHeight="1" x14ac:dyDescent="0.2">
      <c r="A140" s="74"/>
      <c r="B140" s="17" t="s">
        <v>42</v>
      </c>
      <c r="C140" s="18" t="s">
        <v>5</v>
      </c>
      <c r="D140" s="19">
        <v>37595.5</v>
      </c>
      <c r="E140" s="19">
        <f t="shared" si="67"/>
        <v>4.0999999999999996</v>
      </c>
      <c r="F140" s="14">
        <v>39233.599999999999</v>
      </c>
      <c r="G140" s="19">
        <f>F140/F$138*100</f>
        <v>5.5</v>
      </c>
      <c r="H140" s="14">
        <v>39372.199999999997</v>
      </c>
      <c r="I140" s="19">
        <f t="shared" ref="I140" si="68">H140/H$138*100</f>
        <v>5.5</v>
      </c>
    </row>
    <row r="141" spans="1:10" ht="15.75" customHeight="1" x14ac:dyDescent="0.2">
      <c r="A141" s="74"/>
      <c r="B141" s="17" t="s">
        <v>45</v>
      </c>
      <c r="C141" s="18" t="s">
        <v>8</v>
      </c>
      <c r="D141" s="14">
        <v>356185.8</v>
      </c>
      <c r="E141" s="19">
        <f t="shared" si="67"/>
        <v>39</v>
      </c>
      <c r="F141" s="14">
        <v>126848.4</v>
      </c>
      <c r="G141" s="19">
        <f>F141/F$138*100</f>
        <v>17.8</v>
      </c>
      <c r="H141" s="14">
        <v>120878.39999999999</v>
      </c>
      <c r="I141" s="19">
        <f t="shared" ref="I141" si="69">H141/H$138*100</f>
        <v>17</v>
      </c>
    </row>
    <row r="142" spans="1:10" ht="25.5" x14ac:dyDescent="0.2">
      <c r="A142" s="74"/>
      <c r="B142" s="17" t="s">
        <v>46</v>
      </c>
      <c r="C142" s="18" t="s">
        <v>9</v>
      </c>
      <c r="D142" s="14">
        <v>101803</v>
      </c>
      <c r="E142" s="19">
        <f>D142/D$138*100</f>
        <v>11.2</v>
      </c>
      <c r="F142" s="14">
        <v>101803</v>
      </c>
      <c r="G142" s="19">
        <f>F142/F$138*100</f>
        <v>14.3</v>
      </c>
      <c r="H142" s="14">
        <v>101803</v>
      </c>
      <c r="I142" s="19">
        <f t="shared" ref="I142" si="70">H142/H$138*100</f>
        <v>14.3</v>
      </c>
    </row>
    <row r="143" spans="1:10" ht="15.75" customHeight="1" x14ac:dyDescent="0.2">
      <c r="A143" s="74"/>
      <c r="B143" s="17" t="s">
        <v>48</v>
      </c>
      <c r="C143" s="18" t="s">
        <v>11</v>
      </c>
      <c r="D143" s="14">
        <v>267715.09999999998</v>
      </c>
      <c r="E143" s="19">
        <f>D143/D$138*100</f>
        <v>29.3</v>
      </c>
      <c r="F143" s="14">
        <v>293262.8</v>
      </c>
      <c r="G143" s="19">
        <f>F143/F$138*100</f>
        <v>41.3</v>
      </c>
      <c r="H143" s="14">
        <v>299232.8</v>
      </c>
      <c r="I143" s="19">
        <f t="shared" ref="I143" si="71">H143/H$138*100</f>
        <v>42.1</v>
      </c>
    </row>
    <row r="144" spans="1:10" s="16" customFormat="1" ht="34.5" customHeight="1" x14ac:dyDescent="0.2">
      <c r="A144" s="74" t="s">
        <v>24</v>
      </c>
      <c r="B144" s="75" t="s">
        <v>61</v>
      </c>
      <c r="C144" s="75"/>
      <c r="D144" s="10">
        <f>SUM(D145:D151)</f>
        <v>1555072</v>
      </c>
      <c r="E144" s="6">
        <f>D144/D$186*100</f>
        <v>2.8</v>
      </c>
      <c r="F144" s="10">
        <f>SUM(F145:F151)</f>
        <v>1783269.8</v>
      </c>
      <c r="G144" s="6">
        <f>F144/F$186*100</f>
        <v>3.4</v>
      </c>
      <c r="H144" s="10">
        <f>SUM(H145:H151)</f>
        <v>1505764.9</v>
      </c>
      <c r="I144" s="6">
        <f>H144/H$186*100</f>
        <v>2.9</v>
      </c>
      <c r="J144" s="30"/>
    </row>
    <row r="145" spans="1:10" ht="38.25" x14ac:dyDescent="0.2">
      <c r="A145" s="74"/>
      <c r="B145" s="41" t="s">
        <v>41</v>
      </c>
      <c r="C145" s="18" t="s">
        <v>4</v>
      </c>
      <c r="D145" s="14">
        <v>55578</v>
      </c>
      <c r="E145" s="14">
        <f>D145/D$144*100</f>
        <v>3.6</v>
      </c>
      <c r="F145" s="14">
        <v>55578</v>
      </c>
      <c r="G145" s="14">
        <f>F145/F$144*100</f>
        <v>3.1</v>
      </c>
      <c r="H145" s="14">
        <v>55578</v>
      </c>
      <c r="I145" s="14">
        <f>H145/H$144*100</f>
        <v>3.7</v>
      </c>
    </row>
    <row r="146" spans="1:10" ht="15.75" customHeight="1" x14ac:dyDescent="0.2">
      <c r="A146" s="74"/>
      <c r="B146" s="41" t="s">
        <v>42</v>
      </c>
      <c r="C146" s="18" t="s">
        <v>5</v>
      </c>
      <c r="D146" s="14">
        <v>13620.3</v>
      </c>
      <c r="E146" s="14">
        <f t="shared" ref="E146:G151" si="72">D146/D$144*100</f>
        <v>0.9</v>
      </c>
      <c r="F146" s="14">
        <v>16530.7</v>
      </c>
      <c r="G146" s="14">
        <f t="shared" si="72"/>
        <v>0.9</v>
      </c>
      <c r="H146" s="14">
        <v>16533.2</v>
      </c>
      <c r="I146" s="14">
        <f t="shared" ref="I146" si="73">H146/H$144*100</f>
        <v>1.1000000000000001</v>
      </c>
    </row>
    <row r="147" spans="1:10" ht="15.75" customHeight="1" x14ac:dyDescent="0.2">
      <c r="A147" s="74"/>
      <c r="B147" s="41" t="s">
        <v>43</v>
      </c>
      <c r="C147" s="18" t="s">
        <v>6</v>
      </c>
      <c r="D147" s="14">
        <v>97846.1</v>
      </c>
      <c r="E147" s="14">
        <f t="shared" si="72"/>
        <v>6.3</v>
      </c>
      <c r="F147" s="14">
        <v>97846.1</v>
      </c>
      <c r="G147" s="14">
        <f t="shared" si="72"/>
        <v>5.5</v>
      </c>
      <c r="H147" s="14">
        <v>97846.1</v>
      </c>
      <c r="I147" s="14">
        <f t="shared" ref="I147" si="74">H147/H$144*100</f>
        <v>6.5</v>
      </c>
    </row>
    <row r="148" spans="1:10" ht="15.75" customHeight="1" x14ac:dyDescent="0.2">
      <c r="A148" s="74"/>
      <c r="B148" s="17" t="s">
        <v>44</v>
      </c>
      <c r="C148" s="18" t="s">
        <v>7</v>
      </c>
      <c r="D148" s="14">
        <v>345228.4</v>
      </c>
      <c r="E148" s="14">
        <f t="shared" si="72"/>
        <v>22.2</v>
      </c>
      <c r="F148" s="14">
        <v>277744.40000000002</v>
      </c>
      <c r="G148" s="14">
        <f t="shared" si="72"/>
        <v>15.6</v>
      </c>
      <c r="H148" s="14">
        <v>0</v>
      </c>
      <c r="I148" s="14">
        <f t="shared" ref="I148" si="75">H148/H$144*100</f>
        <v>0</v>
      </c>
    </row>
    <row r="149" spans="1:10" ht="15.75" customHeight="1" x14ac:dyDescent="0.2">
      <c r="A149" s="74"/>
      <c r="B149" s="17" t="s">
        <v>45</v>
      </c>
      <c r="C149" s="18" t="s">
        <v>8</v>
      </c>
      <c r="D149" s="14">
        <v>75308.399999999994</v>
      </c>
      <c r="E149" s="14">
        <f t="shared" si="72"/>
        <v>4.8</v>
      </c>
      <c r="F149" s="14">
        <v>200</v>
      </c>
      <c r="G149" s="14"/>
      <c r="H149" s="14">
        <v>200</v>
      </c>
      <c r="I149" s="14"/>
    </row>
    <row r="150" spans="1:10" ht="25.5" x14ac:dyDescent="0.2">
      <c r="A150" s="74"/>
      <c r="B150" s="17" t="s">
        <v>46</v>
      </c>
      <c r="C150" s="18" t="s">
        <v>9</v>
      </c>
      <c r="D150" s="14">
        <v>961490.8</v>
      </c>
      <c r="E150" s="14">
        <f t="shared" si="72"/>
        <v>61.8</v>
      </c>
      <c r="F150" s="14">
        <v>1329370.6000000001</v>
      </c>
      <c r="G150" s="14">
        <f t="shared" si="72"/>
        <v>74.5</v>
      </c>
      <c r="H150" s="14">
        <v>1329607.6000000001</v>
      </c>
      <c r="I150" s="14">
        <f t="shared" ref="I150" si="76">H150/H$144*100</f>
        <v>88.3</v>
      </c>
    </row>
    <row r="151" spans="1:10" ht="15.75" customHeight="1" x14ac:dyDescent="0.2">
      <c r="A151" s="74"/>
      <c r="B151" s="17" t="s">
        <v>48</v>
      </c>
      <c r="C151" s="18" t="s">
        <v>11</v>
      </c>
      <c r="D151" s="34">
        <v>6000</v>
      </c>
      <c r="E151" s="34">
        <f t="shared" si="72"/>
        <v>0.4</v>
      </c>
      <c r="F151" s="34">
        <v>6000</v>
      </c>
      <c r="G151" s="34">
        <f t="shared" si="72"/>
        <v>0.3</v>
      </c>
      <c r="H151" s="34">
        <v>6000</v>
      </c>
      <c r="I151" s="34">
        <f t="shared" ref="I151" si="77">H151/H$144*100</f>
        <v>0.4</v>
      </c>
    </row>
    <row r="152" spans="1:10" s="16" customFormat="1" ht="31.5" customHeight="1" x14ac:dyDescent="0.2">
      <c r="A152" s="74" t="s">
        <v>25</v>
      </c>
      <c r="B152" s="75" t="s">
        <v>62</v>
      </c>
      <c r="C152" s="75"/>
      <c r="D152" s="11">
        <f>SUM(D153:D154)</f>
        <v>9673.1</v>
      </c>
      <c r="E152" s="35" t="s">
        <v>101</v>
      </c>
      <c r="F152" s="11">
        <f>SUM(F153:F154)</f>
        <v>9673.1</v>
      </c>
      <c r="G152" s="35" t="s">
        <v>101</v>
      </c>
      <c r="H152" s="11">
        <f>SUM(H153:H154)</f>
        <v>9673.1</v>
      </c>
      <c r="I152" s="35" t="s">
        <v>101</v>
      </c>
      <c r="J152" s="30"/>
    </row>
    <row r="153" spans="1:10" s="16" customFormat="1" ht="31.5" customHeight="1" x14ac:dyDescent="0.2">
      <c r="A153" s="74"/>
      <c r="B153" s="17" t="s">
        <v>43</v>
      </c>
      <c r="C153" s="18" t="s">
        <v>6</v>
      </c>
      <c r="D153" s="34">
        <v>150</v>
      </c>
      <c r="E153" s="34">
        <f>D153/D$152*100</f>
        <v>1.6</v>
      </c>
      <c r="F153" s="34">
        <v>150</v>
      </c>
      <c r="G153" s="34">
        <f>F153/F$152*100</f>
        <v>1.6</v>
      </c>
      <c r="H153" s="34">
        <v>150</v>
      </c>
      <c r="I153" s="34">
        <f>H153/H$152*100</f>
        <v>1.6</v>
      </c>
      <c r="J153" s="30"/>
    </row>
    <row r="154" spans="1:10" ht="25.5" x14ac:dyDescent="0.2">
      <c r="A154" s="74"/>
      <c r="B154" s="17" t="s">
        <v>46</v>
      </c>
      <c r="C154" s="18" t="s">
        <v>9</v>
      </c>
      <c r="D154" s="34">
        <v>9523.1</v>
      </c>
      <c r="E154" s="34">
        <f>D154/D$152*100</f>
        <v>98.4</v>
      </c>
      <c r="F154" s="34">
        <v>9523.1</v>
      </c>
      <c r="G154" s="34">
        <f>F154/F$152*100</f>
        <v>98.4</v>
      </c>
      <c r="H154" s="34">
        <v>9523.1</v>
      </c>
      <c r="I154" s="34">
        <f>H154/H$152*100</f>
        <v>98.4</v>
      </c>
    </row>
    <row r="155" spans="1:10" s="16" customFormat="1" ht="32.25" customHeight="1" x14ac:dyDescent="0.2">
      <c r="A155" s="74" t="s">
        <v>26</v>
      </c>
      <c r="B155" s="75" t="s">
        <v>79</v>
      </c>
      <c r="C155" s="75"/>
      <c r="D155" s="11">
        <f>SUM(D156:D157)</f>
        <v>7057.5</v>
      </c>
      <c r="E155" s="35" t="s">
        <v>101</v>
      </c>
      <c r="F155" s="11">
        <f>SUM(F156:F157)</f>
        <v>5250</v>
      </c>
      <c r="G155" s="35" t="s">
        <v>101</v>
      </c>
      <c r="H155" s="11">
        <f>SUM(H156:H157)</f>
        <v>5250</v>
      </c>
      <c r="I155" s="35" t="s">
        <v>101</v>
      </c>
      <c r="J155" s="30"/>
    </row>
    <row r="156" spans="1:10" ht="15.75" customHeight="1" x14ac:dyDescent="0.2">
      <c r="A156" s="74"/>
      <c r="B156" s="17" t="s">
        <v>42</v>
      </c>
      <c r="C156" s="18" t="s">
        <v>5</v>
      </c>
      <c r="D156" s="14">
        <v>7007.5</v>
      </c>
      <c r="E156" s="19">
        <f>D156/D$155*100</f>
        <v>99.3</v>
      </c>
      <c r="F156" s="14">
        <v>5200</v>
      </c>
      <c r="G156" s="19">
        <f>F156/F$155*100</f>
        <v>99</v>
      </c>
      <c r="H156" s="14">
        <v>5200</v>
      </c>
      <c r="I156" s="19">
        <f>H156/H$155*100</f>
        <v>99</v>
      </c>
    </row>
    <row r="157" spans="1:10" ht="25.5" x14ac:dyDescent="0.2">
      <c r="A157" s="74"/>
      <c r="B157" s="17" t="s">
        <v>46</v>
      </c>
      <c r="C157" s="18" t="s">
        <v>9</v>
      </c>
      <c r="D157" s="14">
        <v>50</v>
      </c>
      <c r="E157" s="19">
        <f>D157/D$155*100</f>
        <v>0.7</v>
      </c>
      <c r="F157" s="14">
        <v>50</v>
      </c>
      <c r="G157" s="19">
        <f>F157/F$155*100</f>
        <v>1</v>
      </c>
      <c r="H157" s="14">
        <v>50</v>
      </c>
      <c r="I157" s="19">
        <f>H157/H$155*100</f>
        <v>1</v>
      </c>
    </row>
    <row r="158" spans="1:10" s="16" customFormat="1" ht="33" customHeight="1" x14ac:dyDescent="0.2">
      <c r="A158" s="74" t="s">
        <v>27</v>
      </c>
      <c r="B158" s="75" t="s">
        <v>80</v>
      </c>
      <c r="C158" s="75"/>
      <c r="D158" s="11">
        <f>SUM(D159:D160)</f>
        <v>71774.399999999994</v>
      </c>
      <c r="E158" s="6">
        <f>D158/D$186*100</f>
        <v>0.1</v>
      </c>
      <c r="F158" s="11">
        <f>SUM(F159:F160)</f>
        <v>71774.399999999994</v>
      </c>
      <c r="G158" s="6">
        <f>F158/F$186*100</f>
        <v>0.1</v>
      </c>
      <c r="H158" s="11">
        <f>SUM(H159:H160)</f>
        <v>71774.399999999994</v>
      </c>
      <c r="I158" s="6">
        <f>H158/H$186*100</f>
        <v>0.1</v>
      </c>
      <c r="J158" s="30"/>
    </row>
    <row r="159" spans="1:10" ht="27" customHeight="1" x14ac:dyDescent="0.2">
      <c r="A159" s="74"/>
      <c r="B159" s="17" t="s">
        <v>46</v>
      </c>
      <c r="C159" s="18" t="s">
        <v>9</v>
      </c>
      <c r="D159" s="14">
        <v>60174.400000000001</v>
      </c>
      <c r="E159" s="19">
        <f>D159/D$158*100</f>
        <v>83.8</v>
      </c>
      <c r="F159" s="14">
        <v>60174.400000000001</v>
      </c>
      <c r="G159" s="19">
        <f>F159/F$158*100</f>
        <v>83.8</v>
      </c>
      <c r="H159" s="14">
        <v>60174.400000000001</v>
      </c>
      <c r="I159" s="19">
        <f>H159/H$158*100</f>
        <v>83.8</v>
      </c>
    </row>
    <row r="160" spans="1:10" ht="13.5" customHeight="1" x14ac:dyDescent="0.2">
      <c r="A160" s="74"/>
      <c r="B160" s="17" t="s">
        <v>48</v>
      </c>
      <c r="C160" s="18" t="s">
        <v>11</v>
      </c>
      <c r="D160" s="14">
        <v>11600</v>
      </c>
      <c r="E160" s="19">
        <f>D160/D$158*100</f>
        <v>16.2</v>
      </c>
      <c r="F160" s="14">
        <v>11600</v>
      </c>
      <c r="G160" s="19">
        <f>F160/F$158*100</f>
        <v>16.2</v>
      </c>
      <c r="H160" s="14">
        <v>11600</v>
      </c>
      <c r="I160" s="19">
        <f>H160/H$158*100</f>
        <v>16.2</v>
      </c>
    </row>
    <row r="161" spans="1:10" s="16" customFormat="1" ht="18" customHeight="1" x14ac:dyDescent="0.2">
      <c r="A161" s="74" t="s">
        <v>28</v>
      </c>
      <c r="B161" s="75" t="s">
        <v>81</v>
      </c>
      <c r="C161" s="75"/>
      <c r="D161" s="11">
        <f>SUM(D162:D168)</f>
        <v>3652041.3</v>
      </c>
      <c r="E161" s="6">
        <f>D161/D$186*100</f>
        <v>6.5</v>
      </c>
      <c r="F161" s="11">
        <f>SUM(F162:F168)</f>
        <v>3734645.4</v>
      </c>
      <c r="G161" s="6">
        <f>F161/F$186*100</f>
        <v>7.1</v>
      </c>
      <c r="H161" s="11">
        <f>SUM(H162:H168)</f>
        <v>3772297.5</v>
      </c>
      <c r="I161" s="6">
        <f>H161/H$186*100</f>
        <v>7.2</v>
      </c>
      <c r="J161" s="30"/>
    </row>
    <row r="162" spans="1:10" ht="38.25" x14ac:dyDescent="0.2">
      <c r="A162" s="74"/>
      <c r="B162" s="17" t="s">
        <v>41</v>
      </c>
      <c r="C162" s="18" t="s">
        <v>4</v>
      </c>
      <c r="D162" s="14">
        <v>83280.2</v>
      </c>
      <c r="E162" s="14">
        <f>D162/D$161*100</f>
        <v>2.2999999999999998</v>
      </c>
      <c r="F162" s="14">
        <v>83280.3</v>
      </c>
      <c r="G162" s="14">
        <f>F162/F$161*100</f>
        <v>2.2000000000000002</v>
      </c>
      <c r="H162" s="14">
        <v>83280.3</v>
      </c>
      <c r="I162" s="14">
        <f>H162/H$161*100</f>
        <v>2.2000000000000002</v>
      </c>
    </row>
    <row r="163" spans="1:10" ht="12.75" x14ac:dyDescent="0.2">
      <c r="A163" s="74"/>
      <c r="B163" s="17" t="s">
        <v>42</v>
      </c>
      <c r="C163" s="18" t="s">
        <v>5</v>
      </c>
      <c r="D163" s="14">
        <v>40243.599999999999</v>
      </c>
      <c r="E163" s="14">
        <f t="shared" ref="E163:G167" si="78">D163/D$161*100</f>
        <v>1.1000000000000001</v>
      </c>
      <c r="F163" s="14">
        <v>40761.599999999999</v>
      </c>
      <c r="G163" s="14">
        <f t="shared" si="78"/>
        <v>1.1000000000000001</v>
      </c>
      <c r="H163" s="14">
        <v>40761.599999999999</v>
      </c>
      <c r="I163" s="14">
        <f t="shared" ref="I163" si="79">H163/H$161*100</f>
        <v>1.1000000000000001</v>
      </c>
    </row>
    <row r="164" spans="1:10" ht="12.75" x14ac:dyDescent="0.2">
      <c r="A164" s="74"/>
      <c r="B164" s="17" t="s">
        <v>43</v>
      </c>
      <c r="C164" s="18" t="s">
        <v>6</v>
      </c>
      <c r="D164" s="14">
        <v>9611.2000000000007</v>
      </c>
      <c r="E164" s="14">
        <f t="shared" si="78"/>
        <v>0.3</v>
      </c>
      <c r="F164" s="14">
        <v>9979</v>
      </c>
      <c r="G164" s="14">
        <f t="shared" si="78"/>
        <v>0.3</v>
      </c>
      <c r="H164" s="14">
        <v>10305.9</v>
      </c>
      <c r="I164" s="14">
        <f t="shared" ref="I164" si="80">H164/H$161*100</f>
        <v>0.3</v>
      </c>
    </row>
    <row r="165" spans="1:10" ht="12.75" x14ac:dyDescent="0.2">
      <c r="A165" s="74"/>
      <c r="B165" s="17" t="s">
        <v>44</v>
      </c>
      <c r="C165" s="18" t="s">
        <v>7</v>
      </c>
      <c r="D165" s="14">
        <v>155612.1</v>
      </c>
      <c r="E165" s="14">
        <f t="shared" si="78"/>
        <v>4.3</v>
      </c>
      <c r="F165" s="14">
        <v>156199.70000000001</v>
      </c>
      <c r="G165" s="14">
        <f t="shared" si="78"/>
        <v>4.2</v>
      </c>
      <c r="H165" s="14">
        <v>156199.70000000001</v>
      </c>
      <c r="I165" s="14">
        <f t="shared" ref="I165" si="81">H165/H$161*100</f>
        <v>4.0999999999999996</v>
      </c>
    </row>
    <row r="166" spans="1:10" ht="12.75" x14ac:dyDescent="0.2">
      <c r="A166" s="74"/>
      <c r="B166" s="17" t="s">
        <v>45</v>
      </c>
      <c r="C166" s="18" t="s">
        <v>8</v>
      </c>
      <c r="D166" s="14">
        <v>3113818.4</v>
      </c>
      <c r="E166" s="14">
        <f t="shared" si="78"/>
        <v>85.3</v>
      </c>
      <c r="F166" s="14">
        <v>3194949</v>
      </c>
      <c r="G166" s="14">
        <f t="shared" si="78"/>
        <v>85.5</v>
      </c>
      <c r="H166" s="14">
        <v>3232274.2</v>
      </c>
      <c r="I166" s="14">
        <f t="shared" ref="I166" si="82">H166/H$161*100</f>
        <v>85.7</v>
      </c>
    </row>
    <row r="167" spans="1:10" ht="25.5" x14ac:dyDescent="0.2">
      <c r="A167" s="74"/>
      <c r="B167" s="17" t="s">
        <v>46</v>
      </c>
      <c r="C167" s="18" t="s">
        <v>9</v>
      </c>
      <c r="D167" s="14">
        <v>249400.8</v>
      </c>
      <c r="E167" s="34">
        <f t="shared" si="78"/>
        <v>6.8</v>
      </c>
      <c r="F167" s="34">
        <v>249400.8</v>
      </c>
      <c r="G167" s="34">
        <f t="shared" si="78"/>
        <v>6.7</v>
      </c>
      <c r="H167" s="34">
        <v>249400.8</v>
      </c>
      <c r="I167" s="34">
        <f t="shared" ref="I167" si="83">H167/H$161*100</f>
        <v>6.6</v>
      </c>
    </row>
    <row r="168" spans="1:10" ht="12.75" x14ac:dyDescent="0.2">
      <c r="A168" s="74"/>
      <c r="B168" s="17" t="s">
        <v>48</v>
      </c>
      <c r="C168" s="18" t="s">
        <v>11</v>
      </c>
      <c r="D168" s="14">
        <v>75</v>
      </c>
      <c r="E168" s="34" t="s">
        <v>101</v>
      </c>
      <c r="F168" s="34">
        <v>75</v>
      </c>
      <c r="G168" s="34" t="s">
        <v>101</v>
      </c>
      <c r="H168" s="34">
        <v>75</v>
      </c>
      <c r="I168" s="34" t="s">
        <v>101</v>
      </c>
    </row>
    <row r="169" spans="1:10" s="16" customFormat="1" ht="49.5" customHeight="1" x14ac:dyDescent="0.2">
      <c r="A169" s="74" t="s">
        <v>29</v>
      </c>
      <c r="B169" s="75" t="s">
        <v>95</v>
      </c>
      <c r="C169" s="75"/>
      <c r="D169" s="10">
        <f>SUM(D170:D172)</f>
        <v>676884</v>
      </c>
      <c r="E169" s="6">
        <f>D169/D$186*100</f>
        <v>1.2</v>
      </c>
      <c r="F169" s="10">
        <f>SUM(F170:F172)</f>
        <v>378336.9</v>
      </c>
      <c r="G169" s="6">
        <f>F169/F$186*100</f>
        <v>0.7</v>
      </c>
      <c r="H169" s="10">
        <f>SUM(H170:H172)</f>
        <v>378336.9</v>
      </c>
      <c r="I169" s="6">
        <f>H169/H$186*100</f>
        <v>0.7</v>
      </c>
      <c r="J169" s="30"/>
    </row>
    <row r="170" spans="1:10" ht="12.75" x14ac:dyDescent="0.2">
      <c r="A170" s="74"/>
      <c r="B170" s="17" t="s">
        <v>43</v>
      </c>
      <c r="C170" s="18" t="s">
        <v>6</v>
      </c>
      <c r="D170" s="14">
        <v>60322.8</v>
      </c>
      <c r="E170" s="19">
        <f>D170/D$169*100</f>
        <v>8.9</v>
      </c>
      <c r="F170" s="14">
        <v>60322.8</v>
      </c>
      <c r="G170" s="19">
        <f>F170/F$169*100</f>
        <v>15.9</v>
      </c>
      <c r="H170" s="14">
        <v>60322.8</v>
      </c>
      <c r="I170" s="19">
        <f>H170/H$169*100</f>
        <v>15.9</v>
      </c>
    </row>
    <row r="171" spans="1:10" ht="12.75" x14ac:dyDescent="0.2">
      <c r="A171" s="74"/>
      <c r="B171" s="17" t="s">
        <v>45</v>
      </c>
      <c r="C171" s="18" t="s">
        <v>8</v>
      </c>
      <c r="D171" s="14">
        <v>32932.300000000003</v>
      </c>
      <c r="E171" s="19">
        <f t="shared" ref="E171:G172" si="84">D171/D$169*100</f>
        <v>4.9000000000000004</v>
      </c>
      <c r="F171" s="14">
        <v>32932.300000000003</v>
      </c>
      <c r="G171" s="19">
        <f t="shared" si="84"/>
        <v>8.6999999999999993</v>
      </c>
      <c r="H171" s="14">
        <v>32932.300000000003</v>
      </c>
      <c r="I171" s="19">
        <f t="shared" ref="I171" si="85">H171/H$169*100</f>
        <v>8.6999999999999993</v>
      </c>
    </row>
    <row r="172" spans="1:10" ht="25.5" x14ac:dyDescent="0.2">
      <c r="A172" s="74"/>
      <c r="B172" s="17" t="s">
        <v>46</v>
      </c>
      <c r="C172" s="18" t="s">
        <v>9</v>
      </c>
      <c r="D172" s="14">
        <v>583628.9</v>
      </c>
      <c r="E172" s="19">
        <f t="shared" si="84"/>
        <v>86.2</v>
      </c>
      <c r="F172" s="14">
        <v>285081.8</v>
      </c>
      <c r="G172" s="19">
        <f t="shared" si="84"/>
        <v>75.400000000000006</v>
      </c>
      <c r="H172" s="14">
        <v>285081.8</v>
      </c>
      <c r="I172" s="19">
        <f t="shared" ref="I172" si="86">H172/H$169*100</f>
        <v>75.400000000000006</v>
      </c>
    </row>
    <row r="173" spans="1:10" s="16" customFormat="1" ht="48" customHeight="1" x14ac:dyDescent="0.2">
      <c r="A173" s="74" t="s">
        <v>30</v>
      </c>
      <c r="B173" s="75" t="s">
        <v>82</v>
      </c>
      <c r="C173" s="75"/>
      <c r="D173" s="10">
        <f>SUM(D174:D175)</f>
        <v>11640</v>
      </c>
      <c r="E173" s="35" t="s">
        <v>101</v>
      </c>
      <c r="F173" s="10">
        <v>0</v>
      </c>
      <c r="G173" s="35" t="s">
        <v>108</v>
      </c>
      <c r="H173" s="10">
        <v>0</v>
      </c>
      <c r="I173" s="35" t="s">
        <v>108</v>
      </c>
      <c r="J173" s="30"/>
    </row>
    <row r="174" spans="1:10" ht="12.75" x14ac:dyDescent="0.2">
      <c r="A174" s="74"/>
      <c r="B174" s="17" t="s">
        <v>42</v>
      </c>
      <c r="C174" s="18" t="s">
        <v>5</v>
      </c>
      <c r="D174" s="14">
        <v>70</v>
      </c>
      <c r="E174" s="14">
        <f>D174/D$173*100</f>
        <v>0.6</v>
      </c>
      <c r="F174" s="14">
        <v>0</v>
      </c>
      <c r="G174" s="37" t="s">
        <v>108</v>
      </c>
      <c r="H174" s="14">
        <v>0</v>
      </c>
      <c r="I174" s="37" t="s">
        <v>108</v>
      </c>
    </row>
    <row r="175" spans="1:10" ht="12.75" x14ac:dyDescent="0.2">
      <c r="A175" s="74"/>
      <c r="B175" s="17" t="s">
        <v>43</v>
      </c>
      <c r="C175" s="18" t="s">
        <v>6</v>
      </c>
      <c r="D175" s="14">
        <v>11570</v>
      </c>
      <c r="E175" s="14">
        <f>D175/D$173*100</f>
        <v>99.4</v>
      </c>
      <c r="F175" s="14">
        <v>0</v>
      </c>
      <c r="G175" s="37" t="s">
        <v>108</v>
      </c>
      <c r="H175" s="14">
        <v>0</v>
      </c>
      <c r="I175" s="37" t="s">
        <v>108</v>
      </c>
    </row>
    <row r="176" spans="1:10" s="16" customFormat="1" ht="32.25" customHeight="1" x14ac:dyDescent="0.2">
      <c r="A176" s="74" t="s">
        <v>68</v>
      </c>
      <c r="B176" s="75" t="s">
        <v>63</v>
      </c>
      <c r="C176" s="75"/>
      <c r="D176" s="10">
        <f>SUM(D177)</f>
        <v>500</v>
      </c>
      <c r="E176" s="35" t="s">
        <v>101</v>
      </c>
      <c r="F176" s="10">
        <f>SUM(F177)</f>
        <v>500</v>
      </c>
      <c r="G176" s="35" t="s">
        <v>101</v>
      </c>
      <c r="H176" s="10">
        <f>SUM(H177)</f>
        <v>500</v>
      </c>
      <c r="I176" s="35" t="s">
        <v>101</v>
      </c>
      <c r="J176" s="30"/>
    </row>
    <row r="177" spans="1:11" ht="27.75" customHeight="1" x14ac:dyDescent="0.2">
      <c r="A177" s="74"/>
      <c r="B177" s="17" t="s">
        <v>46</v>
      </c>
      <c r="C177" s="18" t="s">
        <v>9</v>
      </c>
      <c r="D177" s="14">
        <v>500</v>
      </c>
      <c r="E177" s="19">
        <f>D177/D$176*100</f>
        <v>100</v>
      </c>
      <c r="F177" s="14">
        <v>500</v>
      </c>
      <c r="G177" s="19">
        <f>F177/F$176*100</f>
        <v>100</v>
      </c>
      <c r="H177" s="14">
        <v>500</v>
      </c>
      <c r="I177" s="19">
        <f>H177/H$176*100</f>
        <v>100</v>
      </c>
    </row>
    <row r="178" spans="1:11" ht="53.25" customHeight="1" x14ac:dyDescent="0.2">
      <c r="A178" s="74" t="s">
        <v>69</v>
      </c>
      <c r="B178" s="75" t="s">
        <v>111</v>
      </c>
      <c r="C178" s="75"/>
      <c r="D178" s="11">
        <f>SUM(D179)</f>
        <v>1695.1</v>
      </c>
      <c r="E178" s="6">
        <f>D178/D$186*100</f>
        <v>0</v>
      </c>
      <c r="F178" s="11">
        <f>SUM(F179)</f>
        <v>1695.1</v>
      </c>
      <c r="G178" s="6">
        <f>F178/F$186*100</f>
        <v>0</v>
      </c>
      <c r="H178" s="11">
        <f>SUM(H179)</f>
        <v>1695.1</v>
      </c>
      <c r="I178" s="6">
        <f>H178/H$186*100</f>
        <v>0</v>
      </c>
    </row>
    <row r="179" spans="1:11" ht="35.25" customHeight="1" x14ac:dyDescent="0.2">
      <c r="A179" s="74"/>
      <c r="B179" s="17" t="s">
        <v>46</v>
      </c>
      <c r="C179" s="18" t="s">
        <v>9</v>
      </c>
      <c r="D179" s="14">
        <v>1695.1</v>
      </c>
      <c r="E179" s="19">
        <f>D179/D$178*100</f>
        <v>100</v>
      </c>
      <c r="F179" s="14">
        <v>1695.1</v>
      </c>
      <c r="G179" s="19">
        <f>F179/F$178*100</f>
        <v>100</v>
      </c>
      <c r="H179" s="14">
        <v>1695.1</v>
      </c>
      <c r="I179" s="19">
        <f>H179/H$178*100</f>
        <v>100</v>
      </c>
    </row>
    <row r="180" spans="1:11" ht="37.5" customHeight="1" x14ac:dyDescent="0.2">
      <c r="A180" s="69" t="s">
        <v>109</v>
      </c>
      <c r="B180" s="72" t="s">
        <v>103</v>
      </c>
      <c r="C180" s="73"/>
      <c r="D180" s="21">
        <f>SUM(D181:D182)</f>
        <v>653261.9</v>
      </c>
      <c r="E180" s="6">
        <f>D180/D$186*100</f>
        <v>1.2</v>
      </c>
      <c r="F180" s="21">
        <f>SUM(F181:F182)</f>
        <v>361328.4</v>
      </c>
      <c r="G180" s="6">
        <f>F180/F$186*100</f>
        <v>0.7</v>
      </c>
      <c r="H180" s="10">
        <f>SUM(H181:H182)</f>
        <v>401668.3</v>
      </c>
      <c r="I180" s="6">
        <f>H180/H$186*100</f>
        <v>0.8</v>
      </c>
    </row>
    <row r="181" spans="1:11" ht="16.5" customHeight="1" x14ac:dyDescent="0.2">
      <c r="A181" s="70"/>
      <c r="B181" s="17" t="s">
        <v>45</v>
      </c>
      <c r="C181" s="18" t="s">
        <v>8</v>
      </c>
      <c r="D181" s="14">
        <v>640948.9</v>
      </c>
      <c r="E181" s="19">
        <f>D181/$D$180*100</f>
        <v>98.1</v>
      </c>
      <c r="F181" s="14">
        <v>343144.9</v>
      </c>
      <c r="G181" s="19">
        <f>F181/$F$180*100</f>
        <v>95</v>
      </c>
      <c r="H181" s="14">
        <v>379348.5</v>
      </c>
      <c r="I181" s="19">
        <f>H181/$H$180*100</f>
        <v>94.4</v>
      </c>
    </row>
    <row r="182" spans="1:11" ht="16.5" customHeight="1" x14ac:dyDescent="0.2">
      <c r="A182" s="71"/>
      <c r="B182" s="17" t="s">
        <v>48</v>
      </c>
      <c r="C182" s="18" t="s">
        <v>11</v>
      </c>
      <c r="D182" s="14">
        <v>12313</v>
      </c>
      <c r="E182" s="19">
        <f>D182/$D$180*100</f>
        <v>1.9</v>
      </c>
      <c r="F182" s="14">
        <v>18183.5</v>
      </c>
      <c r="G182" s="19">
        <f>F182/$F$180*100</f>
        <v>5</v>
      </c>
      <c r="H182" s="14">
        <v>22319.8</v>
      </c>
      <c r="I182" s="19">
        <f>H182/$H$180*100</f>
        <v>5.6</v>
      </c>
    </row>
    <row r="183" spans="1:11" ht="41.25" customHeight="1" x14ac:dyDescent="0.2">
      <c r="A183" s="69" t="s">
        <v>112</v>
      </c>
      <c r="B183" s="72" t="s">
        <v>113</v>
      </c>
      <c r="C183" s="73"/>
      <c r="D183" s="21">
        <f>D184+D185</f>
        <v>489609.6</v>
      </c>
      <c r="E183" s="6">
        <f>D183/D$186*100</f>
        <v>0.9</v>
      </c>
      <c r="F183" s="21">
        <f>SUM(F184:F185)</f>
        <v>400071.7</v>
      </c>
      <c r="G183" s="6">
        <f>F183/F$186*100</f>
        <v>0.8</v>
      </c>
      <c r="H183" s="10">
        <f>SUM(H184:H185)</f>
        <v>400071.7</v>
      </c>
      <c r="I183" s="6">
        <f>H183/H$186*100</f>
        <v>0.8</v>
      </c>
    </row>
    <row r="184" spans="1:11" ht="16.5" customHeight="1" x14ac:dyDescent="0.2">
      <c r="A184" s="70"/>
      <c r="B184" s="17" t="s">
        <v>45</v>
      </c>
      <c r="C184" s="18" t="s">
        <v>8</v>
      </c>
      <c r="D184" s="14">
        <v>483372.9</v>
      </c>
      <c r="E184" s="19">
        <f>D184/$D$183*100</f>
        <v>98.7</v>
      </c>
      <c r="F184" s="14">
        <v>393835</v>
      </c>
      <c r="G184" s="19">
        <f>F184/$F$183*100</f>
        <v>98.4</v>
      </c>
      <c r="H184" s="14">
        <v>393835</v>
      </c>
      <c r="I184" s="19">
        <f>H184/$F$183*100</f>
        <v>98.4</v>
      </c>
    </row>
    <row r="185" spans="1:11" ht="26.25" customHeight="1" x14ac:dyDescent="0.2">
      <c r="A185" s="71"/>
      <c r="B185" s="17" t="s">
        <v>46</v>
      </c>
      <c r="C185" s="18" t="s">
        <v>9</v>
      </c>
      <c r="D185" s="14">
        <v>6236.7</v>
      </c>
      <c r="E185" s="19">
        <f>D185/$D$183*100</f>
        <v>1.3</v>
      </c>
      <c r="F185" s="14">
        <v>6236.7</v>
      </c>
      <c r="G185" s="19">
        <f>F185/$F$183*100</f>
        <v>1.6</v>
      </c>
      <c r="H185" s="14">
        <v>6236.7</v>
      </c>
      <c r="I185" s="19">
        <f>H185/$F$183*100</f>
        <v>1.6</v>
      </c>
    </row>
    <row r="186" spans="1:11" s="12" customFormat="1" x14ac:dyDescent="0.2">
      <c r="A186" s="80" t="s">
        <v>70</v>
      </c>
      <c r="B186" s="80"/>
      <c r="C186" s="80"/>
      <c r="D186" s="10">
        <f>D17+D68+D75</f>
        <v>56357991</v>
      </c>
      <c r="E186" s="6">
        <f>D186/D$186*100</f>
        <v>100</v>
      </c>
      <c r="F186" s="10">
        <f>F17+F68+F75</f>
        <v>52363714.799999997</v>
      </c>
      <c r="G186" s="6">
        <f>F186/F$186*100</f>
        <v>100</v>
      </c>
      <c r="H186" s="10">
        <f>H17+H68+H75</f>
        <v>52099739.600000001</v>
      </c>
      <c r="I186" s="6">
        <f>H186/H$186*100</f>
        <v>100</v>
      </c>
      <c r="J186" s="28"/>
    </row>
    <row r="187" spans="1:11" s="8" customFormat="1" x14ac:dyDescent="0.2">
      <c r="A187" s="86" t="s">
        <v>31</v>
      </c>
      <c r="B187" s="86"/>
      <c r="C187" s="86"/>
      <c r="D187" s="86"/>
      <c r="E187" s="86"/>
      <c r="F187" s="86"/>
      <c r="G187" s="86"/>
      <c r="H187" s="86"/>
      <c r="I187" s="86"/>
      <c r="J187" s="32"/>
    </row>
    <row r="188" spans="1:11" s="16" customFormat="1" x14ac:dyDescent="0.2">
      <c r="A188" s="87" t="s">
        <v>33</v>
      </c>
      <c r="B188" s="87"/>
      <c r="C188" s="87"/>
      <c r="D188" s="87"/>
      <c r="E188" s="87"/>
      <c r="F188" s="87"/>
      <c r="G188" s="87"/>
      <c r="H188" s="87"/>
      <c r="I188" s="87"/>
      <c r="J188" s="30"/>
    </row>
    <row r="189" spans="1:11" ht="29.25" customHeight="1" x14ac:dyDescent="0.2">
      <c r="A189" s="78">
        <v>1</v>
      </c>
      <c r="B189" s="45"/>
      <c r="C189" s="54" t="s">
        <v>83</v>
      </c>
      <c r="D189" s="46">
        <f>SUM(D190:D195)</f>
        <v>3229987.9</v>
      </c>
      <c r="E189" s="46">
        <f>D189/D$253*100</f>
        <v>72.2</v>
      </c>
      <c r="F189" s="46">
        <f>SUM(F190:F195)</f>
        <v>3022672.4</v>
      </c>
      <c r="G189" s="46">
        <f>F189/F$253*100</f>
        <v>70.900000000000006</v>
      </c>
      <c r="H189" s="46">
        <f>SUM(H190:H195)</f>
        <v>2993613.7</v>
      </c>
      <c r="I189" s="46">
        <f>H189/H$253*100</f>
        <v>70.7</v>
      </c>
      <c r="K189" s="68"/>
    </row>
    <row r="190" spans="1:11" ht="38.25" x14ac:dyDescent="0.2">
      <c r="A190" s="78"/>
      <c r="B190" s="47" t="s">
        <v>41</v>
      </c>
      <c r="C190" s="48" t="s">
        <v>4</v>
      </c>
      <c r="D190" s="44">
        <v>229272.7</v>
      </c>
      <c r="E190" s="44">
        <f>D190/D$189*100</f>
        <v>7.1</v>
      </c>
      <c r="F190" s="44">
        <v>229272.7</v>
      </c>
      <c r="G190" s="44">
        <f>F190/F$189*100</f>
        <v>7.6</v>
      </c>
      <c r="H190" s="44">
        <v>229272.7</v>
      </c>
      <c r="I190" s="44">
        <f>H190/H$189*100</f>
        <v>7.7</v>
      </c>
    </row>
    <row r="191" spans="1:11" ht="12.75" x14ac:dyDescent="0.2">
      <c r="A191" s="78"/>
      <c r="B191" s="47" t="s">
        <v>42</v>
      </c>
      <c r="C191" s="48" t="s">
        <v>5</v>
      </c>
      <c r="D191" s="44">
        <v>203078.2</v>
      </c>
      <c r="E191" s="44">
        <f t="shared" ref="E191:G195" si="87">D191/D$189*100</f>
        <v>6.3</v>
      </c>
      <c r="F191" s="44">
        <v>97325.3</v>
      </c>
      <c r="G191" s="44">
        <f t="shared" si="87"/>
        <v>3.2</v>
      </c>
      <c r="H191" s="44">
        <v>96997.4</v>
      </c>
      <c r="I191" s="44">
        <f t="shared" ref="I191" si="88">H191/H$189*100</f>
        <v>3.2</v>
      </c>
    </row>
    <row r="192" spans="1:11" ht="12.75" x14ac:dyDescent="0.2">
      <c r="A192" s="78"/>
      <c r="B192" s="47" t="s">
        <v>43</v>
      </c>
      <c r="C192" s="48" t="s">
        <v>6</v>
      </c>
      <c r="D192" s="44">
        <v>15176.4</v>
      </c>
      <c r="E192" s="44">
        <f t="shared" si="87"/>
        <v>0.5</v>
      </c>
      <c r="F192" s="44">
        <v>15235.3</v>
      </c>
      <c r="G192" s="44">
        <f t="shared" si="87"/>
        <v>0.5</v>
      </c>
      <c r="H192" s="44">
        <v>15294</v>
      </c>
      <c r="I192" s="44">
        <f t="shared" ref="I192" si="89">H192/H$189*100</f>
        <v>0.5</v>
      </c>
    </row>
    <row r="193" spans="1:11" ht="12.75" x14ac:dyDescent="0.2">
      <c r="A193" s="78"/>
      <c r="B193" s="47" t="s">
        <v>45</v>
      </c>
      <c r="C193" s="48" t="s">
        <v>8</v>
      </c>
      <c r="D193" s="44">
        <v>2304199.9</v>
      </c>
      <c r="E193" s="44">
        <f t="shared" si="87"/>
        <v>71.3</v>
      </c>
      <c r="F193" s="44">
        <v>2203908.1</v>
      </c>
      <c r="G193" s="44">
        <f t="shared" si="87"/>
        <v>72.900000000000006</v>
      </c>
      <c r="H193" s="44">
        <v>2160541.9</v>
      </c>
      <c r="I193" s="44">
        <f t="shared" ref="I193" si="90">H193/H$189*100</f>
        <v>72.2</v>
      </c>
    </row>
    <row r="194" spans="1:11" ht="12.75" x14ac:dyDescent="0.2">
      <c r="A194" s="78"/>
      <c r="B194" s="47" t="s">
        <v>47</v>
      </c>
      <c r="C194" s="48" t="s">
        <v>10</v>
      </c>
      <c r="D194" s="44">
        <v>28908.1</v>
      </c>
      <c r="E194" s="44">
        <f t="shared" si="87"/>
        <v>0.9</v>
      </c>
      <c r="F194" s="44">
        <v>27578.400000000001</v>
      </c>
      <c r="G194" s="44">
        <f t="shared" si="87"/>
        <v>0.9</v>
      </c>
      <c r="H194" s="44">
        <v>42155.1</v>
      </c>
      <c r="I194" s="44">
        <f t="shared" ref="I194" si="91">H194/H$189*100</f>
        <v>1.4</v>
      </c>
    </row>
    <row r="195" spans="1:11" ht="12.75" x14ac:dyDescent="0.2">
      <c r="A195" s="78"/>
      <c r="B195" s="47" t="s">
        <v>48</v>
      </c>
      <c r="C195" s="48" t="s">
        <v>11</v>
      </c>
      <c r="D195" s="44">
        <v>449352.6</v>
      </c>
      <c r="E195" s="44">
        <f t="shared" si="87"/>
        <v>13.9</v>
      </c>
      <c r="F195" s="44">
        <v>449352.6</v>
      </c>
      <c r="G195" s="44">
        <f t="shared" si="87"/>
        <v>14.9</v>
      </c>
      <c r="H195" s="44">
        <v>449352.6</v>
      </c>
      <c r="I195" s="44">
        <f t="shared" ref="I195" si="92">H195/H$189*100</f>
        <v>15</v>
      </c>
    </row>
    <row r="196" spans="1:11" s="16" customFormat="1" ht="15" customHeight="1" x14ac:dyDescent="0.2">
      <c r="A196" s="81" t="s">
        <v>34</v>
      </c>
      <c r="B196" s="81"/>
      <c r="C196" s="81"/>
      <c r="D196" s="81"/>
      <c r="E196" s="81"/>
      <c r="F196" s="81"/>
      <c r="G196" s="81"/>
      <c r="H196" s="81"/>
      <c r="I196" s="81"/>
      <c r="J196" s="30"/>
    </row>
    <row r="197" spans="1:11" ht="27" customHeight="1" x14ac:dyDescent="0.2">
      <c r="A197" s="78" t="s">
        <v>13</v>
      </c>
      <c r="B197" s="79" t="s">
        <v>84</v>
      </c>
      <c r="C197" s="79"/>
      <c r="D197" s="46">
        <f>SUM(D198:D199)</f>
        <v>25227</v>
      </c>
      <c r="E197" s="46">
        <f>D197/D$253*100</f>
        <v>0.6</v>
      </c>
      <c r="F197" s="46">
        <f>SUM(F198:F199)</f>
        <v>22877</v>
      </c>
      <c r="G197" s="46">
        <f>F197/F$253*100</f>
        <v>0.5</v>
      </c>
      <c r="H197" s="46">
        <f>SUM(H198:H199)</f>
        <v>22877</v>
      </c>
      <c r="I197" s="46">
        <f>H197/H$253*100</f>
        <v>0.5</v>
      </c>
      <c r="K197" s="68"/>
    </row>
    <row r="198" spans="1:11" ht="38.25" x14ac:dyDescent="0.2">
      <c r="A198" s="78"/>
      <c r="B198" s="47" t="s">
        <v>41</v>
      </c>
      <c r="C198" s="48" t="s">
        <v>4</v>
      </c>
      <c r="D198" s="44">
        <v>19956</v>
      </c>
      <c r="E198" s="44">
        <f>D198/D$197*100</f>
        <v>79.099999999999994</v>
      </c>
      <c r="F198" s="44">
        <v>19956</v>
      </c>
      <c r="G198" s="44">
        <f>F198/F$197*100</f>
        <v>87.2</v>
      </c>
      <c r="H198" s="44">
        <v>19956</v>
      </c>
      <c r="I198" s="44">
        <f>H198/H$197*100</f>
        <v>87.2</v>
      </c>
    </row>
    <row r="199" spans="1:11" ht="12.75" x14ac:dyDescent="0.2">
      <c r="A199" s="78"/>
      <c r="B199" s="47" t="s">
        <v>42</v>
      </c>
      <c r="C199" s="48" t="s">
        <v>5</v>
      </c>
      <c r="D199" s="44">
        <v>5271</v>
      </c>
      <c r="E199" s="44">
        <f t="shared" ref="E199:G199" si="93">D199/D$197*100</f>
        <v>20.9</v>
      </c>
      <c r="F199" s="44">
        <v>2921</v>
      </c>
      <c r="G199" s="44">
        <f t="shared" si="93"/>
        <v>12.8</v>
      </c>
      <c r="H199" s="44">
        <v>2921</v>
      </c>
      <c r="I199" s="44">
        <f t="shared" ref="I199" si="94">H199/H$197*100</f>
        <v>12.8</v>
      </c>
    </row>
    <row r="200" spans="1:11" s="16" customFormat="1" ht="15.75" customHeight="1" x14ac:dyDescent="0.2">
      <c r="A200" s="81" t="s">
        <v>35</v>
      </c>
      <c r="B200" s="81"/>
      <c r="C200" s="81"/>
      <c r="D200" s="81"/>
      <c r="E200" s="81"/>
      <c r="F200" s="81"/>
      <c r="G200" s="81"/>
      <c r="H200" s="81"/>
      <c r="I200" s="81"/>
      <c r="J200" s="30"/>
    </row>
    <row r="201" spans="1:11" ht="24" customHeight="1" x14ac:dyDescent="0.2">
      <c r="A201" s="78" t="s">
        <v>14</v>
      </c>
      <c r="B201" s="79" t="s">
        <v>85</v>
      </c>
      <c r="C201" s="79"/>
      <c r="D201" s="46">
        <f>SUM(D202)</f>
        <v>2000</v>
      </c>
      <c r="E201" s="49" t="s">
        <v>101</v>
      </c>
      <c r="F201" s="46">
        <f>SUM(F202)</f>
        <v>2000</v>
      </c>
      <c r="G201" s="46">
        <f>F201/F$253*100</f>
        <v>0</v>
      </c>
      <c r="H201" s="46">
        <f>SUM(H202)</f>
        <v>2000</v>
      </c>
      <c r="I201" s="46">
        <f>H201/H$253*100</f>
        <v>0</v>
      </c>
      <c r="K201" s="68"/>
    </row>
    <row r="202" spans="1:11" ht="12.75" x14ac:dyDescent="0.2">
      <c r="A202" s="78"/>
      <c r="B202" s="47" t="s">
        <v>42</v>
      </c>
      <c r="C202" s="48" t="s">
        <v>5</v>
      </c>
      <c r="D202" s="44">
        <v>2000</v>
      </c>
      <c r="E202" s="44">
        <f>D202/D$201*100</f>
        <v>100</v>
      </c>
      <c r="F202" s="44">
        <v>2000</v>
      </c>
      <c r="G202" s="44">
        <f>F202/F$201*100</f>
        <v>100</v>
      </c>
      <c r="H202" s="44">
        <v>2000</v>
      </c>
      <c r="I202" s="44">
        <f>H202/H$201*100</f>
        <v>100</v>
      </c>
    </row>
    <row r="203" spans="1:11" ht="30" customHeight="1" x14ac:dyDescent="0.2">
      <c r="A203" s="82" t="s">
        <v>15</v>
      </c>
      <c r="B203" s="84" t="s">
        <v>105</v>
      </c>
      <c r="C203" s="85"/>
      <c r="D203" s="46">
        <f>D204</f>
        <v>22200</v>
      </c>
      <c r="E203" s="46">
        <f>D203/D$253*100</f>
        <v>0.5</v>
      </c>
      <c r="F203" s="46">
        <f>F204</f>
        <v>22200</v>
      </c>
      <c r="G203" s="46">
        <f>F203/F$253*100</f>
        <v>0.5</v>
      </c>
      <c r="H203" s="46">
        <f>H204</f>
        <v>22200</v>
      </c>
      <c r="I203" s="46">
        <f>H203/H$253*100</f>
        <v>0.5</v>
      </c>
      <c r="K203" s="67"/>
    </row>
    <row r="204" spans="1:11" ht="15.75" customHeight="1" x14ac:dyDescent="0.2">
      <c r="A204" s="83"/>
      <c r="B204" s="47" t="s">
        <v>45</v>
      </c>
      <c r="C204" s="48" t="s">
        <v>8</v>
      </c>
      <c r="D204" s="44">
        <v>22200</v>
      </c>
      <c r="E204" s="44">
        <f>D204/D$203*100</f>
        <v>100</v>
      </c>
      <c r="F204" s="44">
        <v>22200</v>
      </c>
      <c r="G204" s="44">
        <f>F204/F$203*100</f>
        <v>100</v>
      </c>
      <c r="H204" s="44">
        <v>22200</v>
      </c>
      <c r="I204" s="50" t="s">
        <v>108</v>
      </c>
    </row>
    <row r="205" spans="1:11" ht="15.75" customHeight="1" x14ac:dyDescent="0.2">
      <c r="A205" s="82" t="s">
        <v>16</v>
      </c>
      <c r="B205" s="84" t="s">
        <v>106</v>
      </c>
      <c r="C205" s="85"/>
      <c r="D205" s="46">
        <f>D206</f>
        <v>12500</v>
      </c>
      <c r="E205" s="46">
        <f>D205/D$253*100</f>
        <v>0.3</v>
      </c>
      <c r="F205" s="46">
        <f>F206</f>
        <v>12500</v>
      </c>
      <c r="G205" s="46">
        <f>F205/F$253*100</f>
        <v>0.3</v>
      </c>
      <c r="H205" s="46">
        <f>H206</f>
        <v>12500</v>
      </c>
      <c r="I205" s="46">
        <f>H205/H$253*100</f>
        <v>0.3</v>
      </c>
      <c r="K205" s="67"/>
    </row>
    <row r="206" spans="1:11" ht="15.75" customHeight="1" x14ac:dyDescent="0.2">
      <c r="A206" s="83"/>
      <c r="B206" s="47" t="s">
        <v>45</v>
      </c>
      <c r="C206" s="48" t="s">
        <v>8</v>
      </c>
      <c r="D206" s="44">
        <v>12500</v>
      </c>
      <c r="E206" s="44">
        <f>D206/D205*100</f>
        <v>100</v>
      </c>
      <c r="F206" s="44">
        <v>12500</v>
      </c>
      <c r="G206" s="44">
        <f>F205/F206*100</f>
        <v>100</v>
      </c>
      <c r="H206" s="44">
        <v>12500</v>
      </c>
      <c r="I206" s="44">
        <f>H205/H206*100</f>
        <v>100</v>
      </c>
    </row>
    <row r="207" spans="1:11" x14ac:dyDescent="0.2">
      <c r="A207" s="81" t="s">
        <v>36</v>
      </c>
      <c r="B207" s="81"/>
      <c r="C207" s="81"/>
      <c r="D207" s="81"/>
      <c r="E207" s="81"/>
      <c r="F207" s="81"/>
      <c r="G207" s="81"/>
      <c r="H207" s="81"/>
      <c r="I207" s="81"/>
    </row>
    <row r="208" spans="1:11" ht="42.75" customHeight="1" x14ac:dyDescent="0.2">
      <c r="A208" s="78" t="s">
        <v>17</v>
      </c>
      <c r="B208" s="79" t="s">
        <v>86</v>
      </c>
      <c r="C208" s="79"/>
      <c r="D208" s="46">
        <f>SUM(D209:D214)</f>
        <v>244517.4</v>
      </c>
      <c r="E208" s="46">
        <f>D208/D$253*100</f>
        <v>5.5</v>
      </c>
      <c r="F208" s="46">
        <f>SUM(F209:F214)</f>
        <v>244517.4</v>
      </c>
      <c r="G208" s="46">
        <f>F208/F$253*100</f>
        <v>5.7</v>
      </c>
      <c r="H208" s="46">
        <f>SUM(H209:H214)</f>
        <v>244517.4</v>
      </c>
      <c r="I208" s="46">
        <f>H208/H$253*100</f>
        <v>5.8</v>
      </c>
      <c r="K208" s="68"/>
    </row>
    <row r="209" spans="1:11" ht="40.5" customHeight="1" x14ac:dyDescent="0.2">
      <c r="A209" s="78"/>
      <c r="B209" s="47" t="s">
        <v>41</v>
      </c>
      <c r="C209" s="48" t="s">
        <v>4</v>
      </c>
      <c r="D209" s="44">
        <v>25464.9</v>
      </c>
      <c r="E209" s="44">
        <f>D209/D$208*100</f>
        <v>10.4</v>
      </c>
      <c r="F209" s="44">
        <v>25464.9</v>
      </c>
      <c r="G209" s="44">
        <f>F209/F$208*100</f>
        <v>10.4</v>
      </c>
      <c r="H209" s="44">
        <v>25464.9</v>
      </c>
      <c r="I209" s="44">
        <f>H209/H$208*100</f>
        <v>10.4</v>
      </c>
    </row>
    <row r="210" spans="1:11" ht="15" customHeight="1" x14ac:dyDescent="0.2">
      <c r="A210" s="78"/>
      <c r="B210" s="47" t="s">
        <v>42</v>
      </c>
      <c r="C210" s="48" t="s">
        <v>5</v>
      </c>
      <c r="D210" s="44">
        <v>2254.9</v>
      </c>
      <c r="E210" s="44">
        <f t="shared" ref="E210:G213" si="95">D210/D$208*100</f>
        <v>0.9</v>
      </c>
      <c r="F210" s="44">
        <v>2254.9</v>
      </c>
      <c r="G210" s="44">
        <f t="shared" si="95"/>
        <v>0.9</v>
      </c>
      <c r="H210" s="44">
        <v>2254.9</v>
      </c>
      <c r="I210" s="44">
        <f t="shared" ref="I210" si="96">H210/H$208*100</f>
        <v>0.9</v>
      </c>
    </row>
    <row r="211" spans="1:11" ht="15" customHeight="1" x14ac:dyDescent="0.2">
      <c r="A211" s="78"/>
      <c r="B211" s="47" t="s">
        <v>43</v>
      </c>
      <c r="C211" s="48" t="s">
        <v>6</v>
      </c>
      <c r="D211" s="44">
        <v>120</v>
      </c>
      <c r="E211" s="44">
        <f t="shared" si="95"/>
        <v>0</v>
      </c>
      <c r="F211" s="44">
        <v>120</v>
      </c>
      <c r="G211" s="44">
        <f t="shared" si="95"/>
        <v>0</v>
      </c>
      <c r="H211" s="44">
        <v>120</v>
      </c>
      <c r="I211" s="44">
        <f t="shared" ref="I211" si="97">H211/H$208*100</f>
        <v>0</v>
      </c>
    </row>
    <row r="212" spans="1:11" ht="15" customHeight="1" x14ac:dyDescent="0.2">
      <c r="A212" s="78"/>
      <c r="B212" s="47" t="s">
        <v>45</v>
      </c>
      <c r="C212" s="48" t="s">
        <v>8</v>
      </c>
      <c r="D212" s="44">
        <v>13943.9</v>
      </c>
      <c r="E212" s="44">
        <f t="shared" si="95"/>
        <v>5.7</v>
      </c>
      <c r="F212" s="44">
        <v>13943.9</v>
      </c>
      <c r="G212" s="44">
        <f t="shared" si="95"/>
        <v>5.7</v>
      </c>
      <c r="H212" s="44">
        <v>13943.9</v>
      </c>
      <c r="I212" s="44">
        <f t="shared" ref="I212" si="98">H212/H$208*100</f>
        <v>5.7</v>
      </c>
    </row>
    <row r="213" spans="1:11" ht="24.75" customHeight="1" x14ac:dyDescent="0.2">
      <c r="A213" s="78"/>
      <c r="B213" s="47" t="s">
        <v>46</v>
      </c>
      <c r="C213" s="48" t="s">
        <v>9</v>
      </c>
      <c r="D213" s="44">
        <v>202703.7</v>
      </c>
      <c r="E213" s="44">
        <f t="shared" si="95"/>
        <v>82.9</v>
      </c>
      <c r="F213" s="44">
        <v>202703.7</v>
      </c>
      <c r="G213" s="44">
        <f t="shared" si="95"/>
        <v>82.9</v>
      </c>
      <c r="H213" s="44">
        <v>202703.7</v>
      </c>
      <c r="I213" s="44">
        <f t="shared" ref="I213" si="99">H213/H$208*100</f>
        <v>82.9</v>
      </c>
    </row>
    <row r="214" spans="1:11" ht="15.75" customHeight="1" x14ac:dyDescent="0.2">
      <c r="A214" s="78"/>
      <c r="B214" s="47" t="s">
        <v>48</v>
      </c>
      <c r="C214" s="48" t="s">
        <v>11</v>
      </c>
      <c r="D214" s="44">
        <v>30</v>
      </c>
      <c r="E214" s="51" t="s">
        <v>101</v>
      </c>
      <c r="F214" s="51">
        <v>30</v>
      </c>
      <c r="G214" s="51" t="s">
        <v>101</v>
      </c>
      <c r="H214" s="51">
        <v>30</v>
      </c>
      <c r="I214" s="51" t="s">
        <v>101</v>
      </c>
    </row>
    <row r="215" spans="1:11" x14ac:dyDescent="0.2">
      <c r="A215" s="81" t="s">
        <v>37</v>
      </c>
      <c r="B215" s="81"/>
      <c r="C215" s="81"/>
      <c r="D215" s="81"/>
      <c r="E215" s="81"/>
      <c r="F215" s="81"/>
      <c r="G215" s="81"/>
      <c r="H215" s="81"/>
      <c r="I215" s="81"/>
    </row>
    <row r="216" spans="1:11" x14ac:dyDescent="0.2">
      <c r="A216" s="78" t="s">
        <v>18</v>
      </c>
      <c r="B216" s="79" t="s">
        <v>72</v>
      </c>
      <c r="C216" s="79"/>
      <c r="D216" s="46">
        <f>SUM(D217)</f>
        <v>25260</v>
      </c>
      <c r="E216" s="46">
        <f>D216/D$253*100</f>
        <v>0.6</v>
      </c>
      <c r="F216" s="46">
        <f>SUM(F217)</f>
        <v>25260</v>
      </c>
      <c r="G216" s="46">
        <f>F216/F$253*100</f>
        <v>0.6</v>
      </c>
      <c r="H216" s="46">
        <f>SUM(H217)</f>
        <v>25260</v>
      </c>
      <c r="I216" s="46">
        <f>H216/H$253*100</f>
        <v>0.6</v>
      </c>
      <c r="K216" s="68"/>
    </row>
    <row r="217" spans="1:11" ht="25.5" x14ac:dyDescent="0.2">
      <c r="A217" s="78"/>
      <c r="B217" s="47" t="s">
        <v>46</v>
      </c>
      <c r="C217" s="48" t="s">
        <v>9</v>
      </c>
      <c r="D217" s="44">
        <v>25260</v>
      </c>
      <c r="E217" s="44">
        <f>D217/D$216*100</f>
        <v>100</v>
      </c>
      <c r="F217" s="44">
        <v>25260</v>
      </c>
      <c r="G217" s="44">
        <f>F217/F$216*100</f>
        <v>100</v>
      </c>
      <c r="H217" s="44">
        <v>25260</v>
      </c>
      <c r="I217" s="44">
        <f>H217/H$216*100</f>
        <v>100</v>
      </c>
    </row>
    <row r="218" spans="1:11" ht="24.75" customHeight="1" x14ac:dyDescent="0.2">
      <c r="A218" s="78" t="s">
        <v>19</v>
      </c>
      <c r="B218" s="79" t="s">
        <v>64</v>
      </c>
      <c r="C218" s="79"/>
      <c r="D218" s="46">
        <f>SUM(D219)</f>
        <v>64915.3</v>
      </c>
      <c r="E218" s="46">
        <f>D218/D$253*100</f>
        <v>1.5</v>
      </c>
      <c r="F218" s="46">
        <f>SUM(F219)</f>
        <v>64915.3</v>
      </c>
      <c r="G218" s="46">
        <f>F218/F$253*100</f>
        <v>1.5</v>
      </c>
      <c r="H218" s="46">
        <f>SUM(H219)</f>
        <v>64915.3</v>
      </c>
      <c r="I218" s="46">
        <f>H218/H$253*100</f>
        <v>1.5</v>
      </c>
      <c r="K218" s="68"/>
    </row>
    <row r="219" spans="1:11" ht="24.75" customHeight="1" x14ac:dyDescent="0.2">
      <c r="A219" s="78"/>
      <c r="B219" s="47" t="s">
        <v>48</v>
      </c>
      <c r="C219" s="48" t="s">
        <v>11</v>
      </c>
      <c r="D219" s="44">
        <v>64915.3</v>
      </c>
      <c r="E219" s="44">
        <f>D219/D$218*100</f>
        <v>100</v>
      </c>
      <c r="F219" s="44">
        <v>64915.3</v>
      </c>
      <c r="G219" s="44">
        <f>F219/F$218*100</f>
        <v>100</v>
      </c>
      <c r="H219" s="44">
        <v>64915.3</v>
      </c>
      <c r="I219" s="44">
        <f>H219/H$218*100</f>
        <v>100</v>
      </c>
    </row>
    <row r="220" spans="1:11" ht="29.25" customHeight="1" x14ac:dyDescent="0.2">
      <c r="A220" s="78" t="s">
        <v>58</v>
      </c>
      <c r="B220" s="79" t="s">
        <v>97</v>
      </c>
      <c r="C220" s="79"/>
      <c r="D220" s="46">
        <f>SUM(D221:D221)</f>
        <v>1000</v>
      </c>
      <c r="E220" s="52" t="s">
        <v>101</v>
      </c>
      <c r="F220" s="46">
        <f>SUM(F221:F221)</f>
        <v>1000</v>
      </c>
      <c r="G220" s="52" t="s">
        <v>101</v>
      </c>
      <c r="H220" s="46">
        <f>SUM(H221:H221)</f>
        <v>1000</v>
      </c>
      <c r="I220" s="52" t="s">
        <v>101</v>
      </c>
      <c r="K220" s="68"/>
    </row>
    <row r="221" spans="1:11" ht="25.5" x14ac:dyDescent="0.2">
      <c r="A221" s="78"/>
      <c r="B221" s="47" t="s">
        <v>46</v>
      </c>
      <c r="C221" s="48" t="s">
        <v>9</v>
      </c>
      <c r="D221" s="44">
        <v>1000</v>
      </c>
      <c r="E221" s="44">
        <f>D221/D$220*100</f>
        <v>100</v>
      </c>
      <c r="F221" s="44">
        <v>1000</v>
      </c>
      <c r="G221" s="44">
        <f>F221/F$220*100</f>
        <v>100</v>
      </c>
      <c r="H221" s="44">
        <v>1000</v>
      </c>
      <c r="I221" s="44">
        <f>H221/H$220*100</f>
        <v>100</v>
      </c>
    </row>
    <row r="222" spans="1:11" ht="27" customHeight="1" x14ac:dyDescent="0.2">
      <c r="A222" s="78" t="s">
        <v>60</v>
      </c>
      <c r="B222" s="79" t="s">
        <v>98</v>
      </c>
      <c r="C222" s="79"/>
      <c r="D222" s="46">
        <f>SUM(D223:D223)</f>
        <v>5000</v>
      </c>
      <c r="E222" s="52" t="s">
        <v>101</v>
      </c>
      <c r="F222" s="46">
        <f>SUM(F223:F223)</f>
        <v>1000</v>
      </c>
      <c r="G222" s="52" t="s">
        <v>101</v>
      </c>
      <c r="H222" s="46">
        <f>SUM(H223:H223)</f>
        <v>1000</v>
      </c>
      <c r="I222" s="52" t="s">
        <v>101</v>
      </c>
      <c r="K222" s="68"/>
    </row>
    <row r="223" spans="1:11" ht="12.75" x14ac:dyDescent="0.2">
      <c r="A223" s="78"/>
      <c r="B223" s="47" t="s">
        <v>48</v>
      </c>
      <c r="C223" s="48" t="s">
        <v>11</v>
      </c>
      <c r="D223" s="44">
        <v>5000</v>
      </c>
      <c r="E223" s="44">
        <f>D223/D$222*100</f>
        <v>100</v>
      </c>
      <c r="F223" s="44">
        <v>1000</v>
      </c>
      <c r="G223" s="44">
        <f>F223/F$222*100</f>
        <v>100</v>
      </c>
      <c r="H223" s="44">
        <v>1000</v>
      </c>
      <c r="I223" s="44">
        <f>H223/H$222*100</f>
        <v>100</v>
      </c>
    </row>
    <row r="224" spans="1:11" ht="24" customHeight="1" x14ac:dyDescent="0.2">
      <c r="A224" s="82" t="s">
        <v>24</v>
      </c>
      <c r="B224" s="84" t="s">
        <v>104</v>
      </c>
      <c r="C224" s="85"/>
      <c r="D224" s="46">
        <f>D225</f>
        <v>12744</v>
      </c>
      <c r="E224" s="46">
        <f>D224/D$253*100</f>
        <v>0.3</v>
      </c>
      <c r="F224" s="46">
        <f>F225</f>
        <v>16744</v>
      </c>
      <c r="G224" s="46">
        <f>F224/F$253*100</f>
        <v>0.4</v>
      </c>
      <c r="H224" s="46">
        <f>H225</f>
        <v>16744</v>
      </c>
      <c r="I224" s="46">
        <f>H224/H$253*100</f>
        <v>0.4</v>
      </c>
      <c r="K224" s="67"/>
    </row>
    <row r="225" spans="1:11" ht="15.75" customHeight="1" x14ac:dyDescent="0.2">
      <c r="A225" s="83"/>
      <c r="B225" s="47" t="s">
        <v>48</v>
      </c>
      <c r="C225" s="48" t="s">
        <v>11</v>
      </c>
      <c r="D225" s="44">
        <v>12744</v>
      </c>
      <c r="E225" s="44">
        <f>D225/D224*100</f>
        <v>100</v>
      </c>
      <c r="F225" s="44">
        <v>16744</v>
      </c>
      <c r="G225" s="44">
        <f>F225/F224*100</f>
        <v>100</v>
      </c>
      <c r="H225" s="44">
        <v>16744</v>
      </c>
      <c r="I225" s="44">
        <f>H225/H224*100</f>
        <v>100</v>
      </c>
    </row>
    <row r="226" spans="1:11" x14ac:dyDescent="0.2">
      <c r="A226" s="77" t="s">
        <v>65</v>
      </c>
      <c r="B226" s="77"/>
      <c r="C226" s="77"/>
      <c r="D226" s="77"/>
      <c r="E226" s="77"/>
      <c r="F226" s="77"/>
      <c r="G226" s="77"/>
      <c r="H226" s="77"/>
      <c r="I226" s="77"/>
    </row>
    <row r="227" spans="1:11" x14ac:dyDescent="0.2">
      <c r="A227" s="74" t="s">
        <v>25</v>
      </c>
      <c r="B227" s="76" t="s">
        <v>87</v>
      </c>
      <c r="C227" s="76"/>
      <c r="D227" s="21">
        <f>SUM(D228:D230)</f>
        <v>13737.5</v>
      </c>
      <c r="E227" s="21">
        <f>D227/D$253*100</f>
        <v>0.3</v>
      </c>
      <c r="F227" s="21">
        <f>SUM(F228:F230)</f>
        <v>13737.5</v>
      </c>
      <c r="G227" s="21">
        <f>F227/F$253*100</f>
        <v>0.3</v>
      </c>
      <c r="H227" s="21">
        <f>SUM(H228:H230)</f>
        <v>13737.5</v>
      </c>
      <c r="I227" s="21">
        <f>H227/H$253*100</f>
        <v>0.3</v>
      </c>
      <c r="K227" s="68"/>
    </row>
    <row r="228" spans="1:11" ht="38.25" x14ac:dyDescent="0.2">
      <c r="A228" s="74"/>
      <c r="B228" s="17" t="s">
        <v>41</v>
      </c>
      <c r="C228" s="18" t="s">
        <v>4</v>
      </c>
      <c r="D228" s="14">
        <v>12994.3</v>
      </c>
      <c r="E228" s="14">
        <f>D228/D$227*100</f>
        <v>94.6</v>
      </c>
      <c r="F228" s="14">
        <v>13014.3</v>
      </c>
      <c r="G228" s="14">
        <f>F228/F$227*100</f>
        <v>94.7</v>
      </c>
      <c r="H228" s="14">
        <v>13014.3</v>
      </c>
      <c r="I228" s="14">
        <f>H228/H$227*100</f>
        <v>94.7</v>
      </c>
    </row>
    <row r="229" spans="1:11" ht="14.25" customHeight="1" x14ac:dyDescent="0.2">
      <c r="A229" s="74"/>
      <c r="B229" s="17" t="s">
        <v>42</v>
      </c>
      <c r="C229" s="18" t="s">
        <v>5</v>
      </c>
      <c r="D229" s="14">
        <v>738.2</v>
      </c>
      <c r="E229" s="14">
        <f t="shared" ref="E229" si="100">D229/D$227*100</f>
        <v>5.4</v>
      </c>
      <c r="F229" s="14">
        <v>718.2</v>
      </c>
      <c r="G229" s="14">
        <f t="shared" ref="G229" si="101">F229/F$227*100</f>
        <v>5.2</v>
      </c>
      <c r="H229" s="14">
        <v>718.2</v>
      </c>
      <c r="I229" s="14">
        <f t="shared" ref="I229" si="102">H229/H$227*100</f>
        <v>5.2</v>
      </c>
    </row>
    <row r="230" spans="1:11" ht="12.75" x14ac:dyDescent="0.2">
      <c r="A230" s="74"/>
      <c r="B230" s="17" t="s">
        <v>48</v>
      </c>
      <c r="C230" s="18" t="s">
        <v>11</v>
      </c>
      <c r="D230" s="14">
        <v>5</v>
      </c>
      <c r="E230" s="34" t="s">
        <v>101</v>
      </c>
      <c r="F230" s="14">
        <v>5</v>
      </c>
      <c r="G230" s="34" t="s">
        <v>101</v>
      </c>
      <c r="H230" s="14">
        <v>5</v>
      </c>
      <c r="I230" s="34" t="s">
        <v>101</v>
      </c>
    </row>
    <row r="231" spans="1:11" x14ac:dyDescent="0.2">
      <c r="A231" s="77" t="s">
        <v>38</v>
      </c>
      <c r="B231" s="77"/>
      <c r="C231" s="77"/>
      <c r="D231" s="77"/>
      <c r="E231" s="77"/>
      <c r="F231" s="77"/>
      <c r="G231" s="77"/>
      <c r="H231" s="77"/>
      <c r="I231" s="77"/>
    </row>
    <row r="232" spans="1:11" x14ac:dyDescent="0.2">
      <c r="A232" s="74" t="s">
        <v>26</v>
      </c>
      <c r="B232" s="76" t="s">
        <v>88</v>
      </c>
      <c r="C232" s="76"/>
      <c r="D232" s="21">
        <f>SUM(D233:D234)</f>
        <v>10007.1</v>
      </c>
      <c r="E232" s="21">
        <f>D232/D$253*100</f>
        <v>0.2</v>
      </c>
      <c r="F232" s="21">
        <f>SUM(F233:F234)</f>
        <v>10007.1</v>
      </c>
      <c r="G232" s="21">
        <f>F232/F$253*100</f>
        <v>0.2</v>
      </c>
      <c r="H232" s="21">
        <f>SUM(H233:H234)</f>
        <v>10007.1</v>
      </c>
      <c r="I232" s="21">
        <f>H232/H$253*100</f>
        <v>0.2</v>
      </c>
      <c r="K232" s="68"/>
    </row>
    <row r="233" spans="1:11" ht="38.25" x14ac:dyDescent="0.2">
      <c r="A233" s="74"/>
      <c r="B233" s="17" t="s">
        <v>41</v>
      </c>
      <c r="C233" s="18" t="s">
        <v>4</v>
      </c>
      <c r="D233" s="14">
        <v>8783</v>
      </c>
      <c r="E233" s="14">
        <f>D233/D$232*100</f>
        <v>87.8</v>
      </c>
      <c r="F233" s="14">
        <v>8783</v>
      </c>
      <c r="G233" s="14">
        <f>F233/F$232*100</f>
        <v>87.8</v>
      </c>
      <c r="H233" s="14">
        <v>8783</v>
      </c>
      <c r="I233" s="14">
        <f>H233/H$232*100</f>
        <v>87.8</v>
      </c>
    </row>
    <row r="234" spans="1:11" ht="12.75" x14ac:dyDescent="0.2">
      <c r="A234" s="74"/>
      <c r="B234" s="17" t="s">
        <v>42</v>
      </c>
      <c r="C234" s="18" t="s">
        <v>5</v>
      </c>
      <c r="D234" s="14">
        <v>1224.0999999999999</v>
      </c>
      <c r="E234" s="14">
        <f>D234/D$232*100</f>
        <v>12.2</v>
      </c>
      <c r="F234" s="14">
        <v>1224.0999999999999</v>
      </c>
      <c r="G234" s="14">
        <f>F234/F$232*100</f>
        <v>12.2</v>
      </c>
      <c r="H234" s="14">
        <v>1224.0999999999999</v>
      </c>
      <c r="I234" s="14">
        <f>H234/H$232*100</f>
        <v>12.2</v>
      </c>
    </row>
    <row r="235" spans="1:11" x14ac:dyDescent="0.2">
      <c r="A235" s="77" t="s">
        <v>32</v>
      </c>
      <c r="B235" s="77"/>
      <c r="C235" s="77"/>
      <c r="D235" s="77"/>
      <c r="E235" s="77"/>
      <c r="F235" s="77"/>
      <c r="G235" s="77"/>
      <c r="H235" s="77"/>
      <c r="I235" s="77"/>
    </row>
    <row r="236" spans="1:11" x14ac:dyDescent="0.2">
      <c r="A236" s="74" t="s">
        <v>27</v>
      </c>
      <c r="B236" s="76" t="s">
        <v>89</v>
      </c>
      <c r="C236" s="76"/>
      <c r="D236" s="21">
        <f>SUM(D237:D241)</f>
        <v>504401.5</v>
      </c>
      <c r="E236" s="21">
        <f>D236/D$253*100</f>
        <v>11.3</v>
      </c>
      <c r="F236" s="21">
        <f>SUM(F237:F241)</f>
        <v>504494.5</v>
      </c>
      <c r="G236" s="21">
        <f>F236/F$253*100</f>
        <v>11.8</v>
      </c>
      <c r="H236" s="21">
        <f>SUM(H237:H241)</f>
        <v>504494.5</v>
      </c>
      <c r="I236" s="21">
        <f>H236/H$253*100</f>
        <v>11.9</v>
      </c>
      <c r="K236" s="68"/>
    </row>
    <row r="237" spans="1:11" ht="38.25" x14ac:dyDescent="0.2">
      <c r="A237" s="74"/>
      <c r="B237" s="17" t="s">
        <v>41</v>
      </c>
      <c r="C237" s="18" t="s">
        <v>4</v>
      </c>
      <c r="D237" s="14">
        <v>55246.5</v>
      </c>
      <c r="E237" s="14">
        <f>D237/D$236*100</f>
        <v>11</v>
      </c>
      <c r="F237" s="14">
        <v>55246.400000000001</v>
      </c>
      <c r="G237" s="14">
        <f>F237/F$236*100</f>
        <v>11</v>
      </c>
      <c r="H237" s="14">
        <v>55246.400000000001</v>
      </c>
      <c r="I237" s="14">
        <f>H237/H$236*100</f>
        <v>11</v>
      </c>
    </row>
    <row r="238" spans="1:11" ht="12.75" x14ac:dyDescent="0.2">
      <c r="A238" s="74"/>
      <c r="B238" s="17" t="s">
        <v>42</v>
      </c>
      <c r="C238" s="18" t="s">
        <v>5</v>
      </c>
      <c r="D238" s="14">
        <v>42818.8</v>
      </c>
      <c r="E238" s="14">
        <f t="shared" ref="E238:G241" si="103">D238/D$236*100</f>
        <v>8.5</v>
      </c>
      <c r="F238" s="14">
        <v>42911.8</v>
      </c>
      <c r="G238" s="14">
        <f t="shared" si="103"/>
        <v>8.5</v>
      </c>
      <c r="H238" s="14">
        <v>42911.8</v>
      </c>
      <c r="I238" s="14">
        <f t="shared" ref="I238" si="104">H238/H$236*100</f>
        <v>8.5</v>
      </c>
    </row>
    <row r="239" spans="1:11" ht="12.75" x14ac:dyDescent="0.2">
      <c r="A239" s="74"/>
      <c r="B239" s="17" t="s">
        <v>43</v>
      </c>
      <c r="C239" s="18" t="s">
        <v>6</v>
      </c>
      <c r="D239" s="14">
        <v>600</v>
      </c>
      <c r="E239" s="14">
        <f t="shared" si="103"/>
        <v>0.1</v>
      </c>
      <c r="F239" s="14">
        <v>600</v>
      </c>
      <c r="G239" s="14">
        <f t="shared" si="103"/>
        <v>0.1</v>
      </c>
      <c r="H239" s="14">
        <v>600</v>
      </c>
      <c r="I239" s="14">
        <f t="shared" ref="I239" si="105">H239/H$236*100</f>
        <v>0.1</v>
      </c>
    </row>
    <row r="240" spans="1:11" ht="25.5" x14ac:dyDescent="0.2">
      <c r="A240" s="74"/>
      <c r="B240" s="17" t="s">
        <v>46</v>
      </c>
      <c r="C240" s="18" t="s">
        <v>9</v>
      </c>
      <c r="D240" s="14">
        <v>178418.5</v>
      </c>
      <c r="E240" s="14">
        <f t="shared" si="103"/>
        <v>35.4</v>
      </c>
      <c r="F240" s="14">
        <v>178418.5</v>
      </c>
      <c r="G240" s="14">
        <f t="shared" si="103"/>
        <v>35.4</v>
      </c>
      <c r="H240" s="14">
        <v>178418.5</v>
      </c>
      <c r="I240" s="14">
        <f t="shared" ref="I240" si="106">H240/H$236*100</f>
        <v>35.4</v>
      </c>
    </row>
    <row r="241" spans="1:11" ht="12.75" x14ac:dyDescent="0.2">
      <c r="A241" s="74"/>
      <c r="B241" s="17" t="s">
        <v>48</v>
      </c>
      <c r="C241" s="18" t="s">
        <v>11</v>
      </c>
      <c r="D241" s="14">
        <v>227317.7</v>
      </c>
      <c r="E241" s="14">
        <f t="shared" si="103"/>
        <v>45.1</v>
      </c>
      <c r="F241" s="14">
        <v>227317.8</v>
      </c>
      <c r="G241" s="14">
        <f t="shared" si="103"/>
        <v>45.1</v>
      </c>
      <c r="H241" s="14">
        <v>227317.8</v>
      </c>
      <c r="I241" s="14">
        <f t="shared" ref="I241" si="107">H241/H$236*100</f>
        <v>45.1</v>
      </c>
    </row>
    <row r="242" spans="1:11" ht="18" customHeight="1" x14ac:dyDescent="0.2">
      <c r="A242" s="77" t="s">
        <v>73</v>
      </c>
      <c r="B242" s="77"/>
      <c r="C242" s="77"/>
      <c r="D242" s="77"/>
      <c r="E242" s="77"/>
      <c r="F242" s="77"/>
      <c r="G242" s="77"/>
      <c r="H242" s="77"/>
      <c r="I242" s="77"/>
    </row>
    <row r="243" spans="1:11" ht="29.25" customHeight="1" x14ac:dyDescent="0.2">
      <c r="A243" s="74" t="s">
        <v>28</v>
      </c>
      <c r="B243" s="76" t="s">
        <v>90</v>
      </c>
      <c r="C243" s="76"/>
      <c r="D243" s="21">
        <f>SUM(D244:D245)</f>
        <v>210279.4</v>
      </c>
      <c r="E243" s="21">
        <f>D243/D$253*100</f>
        <v>4.7</v>
      </c>
      <c r="F243" s="21">
        <f>SUM(F244:F245)</f>
        <v>210279.4</v>
      </c>
      <c r="G243" s="21">
        <f>F243/F$253*100</f>
        <v>4.9000000000000004</v>
      </c>
      <c r="H243" s="21">
        <f>SUM(H244:H245)</f>
        <v>210279.4</v>
      </c>
      <c r="I243" s="21">
        <f>H243/H$253*100</f>
        <v>5</v>
      </c>
      <c r="K243" s="68"/>
    </row>
    <row r="244" spans="1:11" ht="38.25" x14ac:dyDescent="0.2">
      <c r="A244" s="74"/>
      <c r="B244" s="17" t="s">
        <v>41</v>
      </c>
      <c r="C244" s="18" t="s">
        <v>4</v>
      </c>
      <c r="D244" s="14">
        <v>124127</v>
      </c>
      <c r="E244" s="14">
        <f>D244/D$243*100</f>
        <v>59</v>
      </c>
      <c r="F244" s="14">
        <v>124127</v>
      </c>
      <c r="G244" s="14">
        <f>F244/F$243*100</f>
        <v>59</v>
      </c>
      <c r="H244" s="14">
        <v>124127</v>
      </c>
      <c r="I244" s="14">
        <f>H244/H$243*100</f>
        <v>59</v>
      </c>
    </row>
    <row r="245" spans="1:11" ht="12.75" x14ac:dyDescent="0.2">
      <c r="A245" s="74"/>
      <c r="B245" s="17" t="s">
        <v>42</v>
      </c>
      <c r="C245" s="18" t="s">
        <v>5</v>
      </c>
      <c r="D245" s="14">
        <v>86152.4</v>
      </c>
      <c r="E245" s="14">
        <f>D245/D$243*100</f>
        <v>41</v>
      </c>
      <c r="F245" s="14">
        <v>86152.4</v>
      </c>
      <c r="G245" s="14">
        <f>F245/F$243*100</f>
        <v>41</v>
      </c>
      <c r="H245" s="14">
        <v>86152.4</v>
      </c>
      <c r="I245" s="14">
        <f>H245/H$243*100</f>
        <v>41</v>
      </c>
    </row>
    <row r="246" spans="1:11" ht="18" customHeight="1" x14ac:dyDescent="0.2">
      <c r="A246" s="77" t="s">
        <v>99</v>
      </c>
      <c r="B246" s="77"/>
      <c r="C246" s="77"/>
      <c r="D246" s="77"/>
      <c r="E246" s="77"/>
      <c r="F246" s="77"/>
      <c r="G246" s="77"/>
      <c r="H246" s="77"/>
      <c r="I246" s="77"/>
    </row>
    <row r="247" spans="1:11" ht="21.75" customHeight="1" x14ac:dyDescent="0.2">
      <c r="A247" s="74" t="s">
        <v>29</v>
      </c>
      <c r="B247" s="76" t="s">
        <v>96</v>
      </c>
      <c r="C247" s="76"/>
      <c r="D247" s="21">
        <f>SUM(D248:D252)</f>
        <v>89269</v>
      </c>
      <c r="E247" s="21">
        <f>D247/D$253*100</f>
        <v>2</v>
      </c>
      <c r="F247" s="21">
        <f>SUM(F248:F252)</f>
        <v>89440.1</v>
      </c>
      <c r="G247" s="21">
        <f>F247/F$253*100</f>
        <v>2.1</v>
      </c>
      <c r="H247" s="21">
        <f>SUM(H248:H252)</f>
        <v>89440.1</v>
      </c>
      <c r="I247" s="21">
        <f>H247/H$253*100</f>
        <v>2.1</v>
      </c>
      <c r="K247" s="68"/>
    </row>
    <row r="248" spans="1:11" ht="38.25" x14ac:dyDescent="0.2">
      <c r="A248" s="74"/>
      <c r="B248" s="17" t="s">
        <v>41</v>
      </c>
      <c r="C248" s="18" t="s">
        <v>4</v>
      </c>
      <c r="D248" s="14">
        <v>17216</v>
      </c>
      <c r="E248" s="14">
        <f>D248/D$247*100</f>
        <v>19.3</v>
      </c>
      <c r="F248" s="14">
        <v>17216</v>
      </c>
      <c r="G248" s="14">
        <f>F248/F$247*100</f>
        <v>19.2</v>
      </c>
      <c r="H248" s="14">
        <v>17216</v>
      </c>
      <c r="I248" s="14">
        <f>H248/H$247*100</f>
        <v>19.2</v>
      </c>
    </row>
    <row r="249" spans="1:11" ht="12.75" x14ac:dyDescent="0.2">
      <c r="A249" s="74"/>
      <c r="B249" s="17" t="s">
        <v>42</v>
      </c>
      <c r="C249" s="18" t="s">
        <v>5</v>
      </c>
      <c r="D249" s="14">
        <v>6190.3</v>
      </c>
      <c r="E249" s="14">
        <f t="shared" ref="E249:G251" si="108">D249/D$247*100</f>
        <v>6.9</v>
      </c>
      <c r="F249" s="14">
        <v>6361.4</v>
      </c>
      <c r="G249" s="14">
        <f t="shared" si="108"/>
        <v>7.1</v>
      </c>
      <c r="H249" s="14">
        <v>6361.4</v>
      </c>
      <c r="I249" s="14">
        <f t="shared" ref="I249" si="109">H249/H$247*100</f>
        <v>7.1</v>
      </c>
    </row>
    <row r="250" spans="1:11" ht="12.75" x14ac:dyDescent="0.2">
      <c r="A250" s="74"/>
      <c r="B250" s="17" t="s">
        <v>43</v>
      </c>
      <c r="C250" s="18" t="s">
        <v>6</v>
      </c>
      <c r="D250" s="14">
        <v>150</v>
      </c>
      <c r="E250" s="14">
        <f t="shared" si="108"/>
        <v>0.2</v>
      </c>
      <c r="F250" s="14">
        <v>150</v>
      </c>
      <c r="G250" s="14">
        <f t="shared" si="108"/>
        <v>0.2</v>
      </c>
      <c r="H250" s="14">
        <v>150</v>
      </c>
      <c r="I250" s="14">
        <f t="shared" ref="I250" si="110">H250/H$247*100</f>
        <v>0.2</v>
      </c>
    </row>
    <row r="251" spans="1:11" ht="12.75" x14ac:dyDescent="0.2">
      <c r="A251" s="74"/>
      <c r="B251" s="17" t="s">
        <v>45</v>
      </c>
      <c r="C251" s="18" t="s">
        <v>8</v>
      </c>
      <c r="D251" s="14">
        <v>65687.7</v>
      </c>
      <c r="E251" s="34">
        <f t="shared" si="108"/>
        <v>73.599999999999994</v>
      </c>
      <c r="F251" s="34">
        <v>65687.7</v>
      </c>
      <c r="G251" s="34">
        <f t="shared" si="108"/>
        <v>73.400000000000006</v>
      </c>
      <c r="H251" s="34">
        <v>65687.7</v>
      </c>
      <c r="I251" s="34">
        <f t="shared" ref="I251" si="111">H251/H$247*100</f>
        <v>73.400000000000006</v>
      </c>
    </row>
    <row r="252" spans="1:11" ht="12.75" x14ac:dyDescent="0.2">
      <c r="A252" s="74"/>
      <c r="B252" s="17" t="s">
        <v>48</v>
      </c>
      <c r="C252" s="18" t="s">
        <v>11</v>
      </c>
      <c r="D252" s="14">
        <v>25</v>
      </c>
      <c r="E252" s="34" t="s">
        <v>101</v>
      </c>
      <c r="F252" s="34">
        <v>25</v>
      </c>
      <c r="G252" s="34" t="s">
        <v>101</v>
      </c>
      <c r="H252" s="34">
        <v>25</v>
      </c>
      <c r="I252" s="34" t="s">
        <v>101</v>
      </c>
    </row>
    <row r="253" spans="1:11" s="12" customFormat="1" x14ac:dyDescent="0.2">
      <c r="A253" s="80" t="s">
        <v>71</v>
      </c>
      <c r="B253" s="80"/>
      <c r="C253" s="80"/>
      <c r="D253" s="10">
        <f>D189+D197+D201+D208+D216+D218+D220+D222+D227+D232+D236+D243+D247+D224+D203+D205</f>
        <v>4473046.0999999996</v>
      </c>
      <c r="E253" s="21">
        <f>D253/D$253*100</f>
        <v>100</v>
      </c>
      <c r="F253" s="10">
        <f>F189+F197+F201+F208+F216+F218+F220+F222+F227+F232+F236+F243+F247+F224+F203+F205</f>
        <v>4263644.7</v>
      </c>
      <c r="G253" s="21">
        <f>F253/F$253*100</f>
        <v>100</v>
      </c>
      <c r="H253" s="10">
        <f>H189+H197+H201+H208+H216+H218+H220+H222+H227+H232+H236+H243+H247+H224+H203+H205</f>
        <v>4234586</v>
      </c>
      <c r="I253" s="21">
        <f>H253/H$253*100</f>
        <v>100</v>
      </c>
      <c r="J253" s="28"/>
    </row>
    <row r="254" spans="1:11" s="12" customFormat="1" x14ac:dyDescent="0.2">
      <c r="A254" s="74"/>
      <c r="B254" s="74"/>
      <c r="C254" s="74"/>
      <c r="D254" s="74"/>
      <c r="E254" s="74"/>
      <c r="F254" s="74"/>
      <c r="G254" s="74"/>
      <c r="H254" s="74"/>
      <c r="I254" s="74"/>
      <c r="J254" s="28"/>
    </row>
    <row r="255" spans="1:11" s="16" customFormat="1" ht="30.75" customHeight="1" x14ac:dyDescent="0.2">
      <c r="A255" s="74" t="s">
        <v>12</v>
      </c>
      <c r="B255" s="75" t="s">
        <v>116</v>
      </c>
      <c r="C255" s="75"/>
      <c r="D255" s="11">
        <f>SUM(D256)</f>
        <v>5000</v>
      </c>
      <c r="E255" s="11">
        <v>100</v>
      </c>
      <c r="F255" s="11">
        <f>SUM(F256)</f>
        <v>5000</v>
      </c>
      <c r="G255" s="11">
        <v>100</v>
      </c>
      <c r="H255" s="11">
        <f>SUM(H256)</f>
        <v>5000</v>
      </c>
      <c r="I255" s="11">
        <v>100</v>
      </c>
      <c r="J255" s="30"/>
    </row>
    <row r="256" spans="1:11" ht="12.75" x14ac:dyDescent="0.2">
      <c r="A256" s="74"/>
      <c r="B256" s="17" t="s">
        <v>42</v>
      </c>
      <c r="C256" s="18" t="s">
        <v>5</v>
      </c>
      <c r="D256" s="14">
        <v>5000</v>
      </c>
      <c r="E256" s="19">
        <f>D256/D$255*100</f>
        <v>100</v>
      </c>
      <c r="F256" s="14">
        <v>5000</v>
      </c>
      <c r="G256" s="19">
        <v>100</v>
      </c>
      <c r="H256" s="14">
        <v>5000</v>
      </c>
      <c r="I256" s="19">
        <v>100</v>
      </c>
    </row>
  </sheetData>
  <mergeCells count="133">
    <mergeCell ref="B183:C183"/>
    <mergeCell ref="A183:A185"/>
    <mergeCell ref="A203:A204"/>
    <mergeCell ref="B203:C203"/>
    <mergeCell ref="A205:A206"/>
    <mergeCell ref="B205:C205"/>
    <mergeCell ref="E1:I1"/>
    <mergeCell ref="A254:I254"/>
    <mergeCell ref="B178:C178"/>
    <mergeCell ref="A178:A179"/>
    <mergeCell ref="A6:C6"/>
    <mergeCell ref="A7:B7"/>
    <mergeCell ref="A8:B8"/>
    <mergeCell ref="A9:B9"/>
    <mergeCell ref="A10:B10"/>
    <mergeCell ref="A11:B11"/>
    <mergeCell ref="A55:A59"/>
    <mergeCell ref="B55:C55"/>
    <mergeCell ref="B60:C60"/>
    <mergeCell ref="A67:I67"/>
    <mergeCell ref="A68:C68"/>
    <mergeCell ref="A37:A43"/>
    <mergeCell ref="B37:C37"/>
    <mergeCell ref="A44:A49"/>
    <mergeCell ref="A2:I2"/>
    <mergeCell ref="A3:I3"/>
    <mergeCell ref="A4:A5"/>
    <mergeCell ref="B4:C5"/>
    <mergeCell ref="A18:A25"/>
    <mergeCell ref="B18:C18"/>
    <mergeCell ref="A26:A31"/>
    <mergeCell ref="B26:C26"/>
    <mergeCell ref="A32:A36"/>
    <mergeCell ref="B32:C32"/>
    <mergeCell ref="A12:B12"/>
    <mergeCell ref="A13:B13"/>
    <mergeCell ref="A14:B14"/>
    <mergeCell ref="A15:D15"/>
    <mergeCell ref="A16:I16"/>
    <mergeCell ref="A17:C17"/>
    <mergeCell ref="D4:E4"/>
    <mergeCell ref="F4:G4"/>
    <mergeCell ref="H4:I4"/>
    <mergeCell ref="A64:A66"/>
    <mergeCell ref="B64:C64"/>
    <mergeCell ref="B44:C44"/>
    <mergeCell ref="A50:A54"/>
    <mergeCell ref="B50:C50"/>
    <mergeCell ref="A84:A90"/>
    <mergeCell ref="B84:C84"/>
    <mergeCell ref="A96:A103"/>
    <mergeCell ref="A130:A137"/>
    <mergeCell ref="B130:C130"/>
    <mergeCell ref="A104:A109"/>
    <mergeCell ref="B104:C104"/>
    <mergeCell ref="A69:A73"/>
    <mergeCell ref="B69:C69"/>
    <mergeCell ref="A74:I74"/>
    <mergeCell ref="A75:C75"/>
    <mergeCell ref="A76:A83"/>
    <mergeCell ref="B76:C76"/>
    <mergeCell ref="A91:A95"/>
    <mergeCell ref="B91:C91"/>
    <mergeCell ref="B96:C96"/>
    <mergeCell ref="A138:A143"/>
    <mergeCell ref="B138:C138"/>
    <mergeCell ref="A144:A151"/>
    <mergeCell ref="B144:C144"/>
    <mergeCell ref="A110:A117"/>
    <mergeCell ref="B110:C110"/>
    <mergeCell ref="A118:A124"/>
    <mergeCell ref="B118:C118"/>
    <mergeCell ref="B125:C125"/>
    <mergeCell ref="A169:A172"/>
    <mergeCell ref="B169:C169"/>
    <mergeCell ref="A173:A175"/>
    <mergeCell ref="B173:C173"/>
    <mergeCell ref="A176:A177"/>
    <mergeCell ref="B176:C176"/>
    <mergeCell ref="A152:A154"/>
    <mergeCell ref="A155:A157"/>
    <mergeCell ref="B155:C155"/>
    <mergeCell ref="A158:A160"/>
    <mergeCell ref="B158:C158"/>
    <mergeCell ref="A161:A168"/>
    <mergeCell ref="B161:C161"/>
    <mergeCell ref="B152:C152"/>
    <mergeCell ref="A189:A195"/>
    <mergeCell ref="A196:I196"/>
    <mergeCell ref="A197:A199"/>
    <mergeCell ref="B197:C197"/>
    <mergeCell ref="A200:I200"/>
    <mergeCell ref="A201:A202"/>
    <mergeCell ref="B201:C201"/>
    <mergeCell ref="A186:C186"/>
    <mergeCell ref="A187:I187"/>
    <mergeCell ref="A188:I188"/>
    <mergeCell ref="A226:I226"/>
    <mergeCell ref="A227:A230"/>
    <mergeCell ref="B227:C227"/>
    <mergeCell ref="A231:I231"/>
    <mergeCell ref="A207:I207"/>
    <mergeCell ref="A208:A214"/>
    <mergeCell ref="B208:C208"/>
    <mergeCell ref="A215:I215"/>
    <mergeCell ref="A216:A217"/>
    <mergeCell ref="B216:C216"/>
    <mergeCell ref="A224:A225"/>
    <mergeCell ref="B224:C224"/>
    <mergeCell ref="A180:A182"/>
    <mergeCell ref="B180:C180"/>
    <mergeCell ref="A255:A256"/>
    <mergeCell ref="B255:C255"/>
    <mergeCell ref="B247:C247"/>
    <mergeCell ref="A247:A252"/>
    <mergeCell ref="A60:A63"/>
    <mergeCell ref="A125:A129"/>
    <mergeCell ref="A246:I246"/>
    <mergeCell ref="A220:A221"/>
    <mergeCell ref="B220:C220"/>
    <mergeCell ref="A222:A223"/>
    <mergeCell ref="B222:C222"/>
    <mergeCell ref="A243:A245"/>
    <mergeCell ref="B243:C243"/>
    <mergeCell ref="A253:C253"/>
    <mergeCell ref="A232:A234"/>
    <mergeCell ref="B232:C232"/>
    <mergeCell ref="A235:I235"/>
    <mergeCell ref="A236:A241"/>
    <mergeCell ref="B236:C236"/>
    <mergeCell ref="A242:I242"/>
    <mergeCell ref="A218:A219"/>
    <mergeCell ref="B218:C218"/>
  </mergeCells>
  <printOptions horizontalCentered="1"/>
  <pageMargins left="0.70866141732283472" right="0.39370078740157483" top="0.39370078740157483" bottom="0.39370078740157483" header="0" footer="0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13</vt:lpstr>
      <vt:lpstr>'Приложение 13'!Заголовки_для_печати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Анисимов Виталий Евгеньевич</dc:creator>
  <cp:lastModifiedBy>user</cp:lastModifiedBy>
  <cp:lastPrinted>2020-11-11T11:22:40Z</cp:lastPrinted>
  <dcterms:created xsi:type="dcterms:W3CDTF">2015-11-18T09:47:07Z</dcterms:created>
  <dcterms:modified xsi:type="dcterms:W3CDTF">2020-11-11T11:22:46Z</dcterms:modified>
</cp:coreProperties>
</file>