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/>
  </bookViews>
  <sheets>
    <sheet name="Приложение 7" sheetId="4" r:id="rId1"/>
  </sheets>
  <definedNames>
    <definedName name="_xlnm.Print_Titles" localSheetId="0">'Приложение 7'!$4:$5</definedName>
  </definedNames>
  <calcPr calcId="162913"/>
</workbook>
</file>

<file path=xl/calcChain.xml><?xml version="1.0" encoding="utf-8"?>
<calcChain xmlns="http://schemas.openxmlformats.org/spreadsheetml/2006/main">
  <c r="B99" i="4" l="1"/>
  <c r="B98" i="4" s="1"/>
  <c r="B93" i="4"/>
  <c r="B74" i="4"/>
  <c r="B86" i="4" l="1"/>
  <c r="H155" i="4" l="1"/>
  <c r="G155" i="4"/>
  <c r="E86" i="4"/>
  <c r="H89" i="4"/>
  <c r="G89" i="4"/>
  <c r="B66" i="4"/>
  <c r="H67" i="4"/>
  <c r="G67" i="4"/>
  <c r="B41" i="4" l="1"/>
  <c r="B16" i="4"/>
  <c r="G94" i="4" l="1"/>
  <c r="H94" i="4" s="1"/>
  <c r="G166" i="4" l="1"/>
  <c r="H166" i="4" s="1"/>
  <c r="E169" i="4"/>
  <c r="E167" i="4"/>
  <c r="B167" i="4"/>
  <c r="B165" i="4"/>
  <c r="E165" i="4"/>
  <c r="E134" i="4"/>
  <c r="E131" i="4"/>
  <c r="E128" i="4"/>
  <c r="G128" i="4" s="1"/>
  <c r="H128" i="4"/>
  <c r="H129" i="4"/>
  <c r="G129" i="4"/>
  <c r="E124" i="4"/>
  <c r="H126" i="4"/>
  <c r="H127" i="4"/>
  <c r="G126" i="4"/>
  <c r="G127" i="4"/>
  <c r="E121" i="4"/>
  <c r="E158" i="4"/>
  <c r="E157" i="4" s="1"/>
  <c r="E156" i="4" s="1"/>
  <c r="E152" i="4"/>
  <c r="E151" i="4" s="1"/>
  <c r="B146" i="4"/>
  <c r="B149" i="4"/>
  <c r="E146" i="4"/>
  <c r="E145" i="4" s="1"/>
  <c r="E142" i="4"/>
  <c r="E141" i="4" s="1"/>
  <c r="E139" i="4"/>
  <c r="E138" i="4" s="1"/>
  <c r="E137" i="4" s="1"/>
  <c r="E116" i="4"/>
  <c r="E114" i="4"/>
  <c r="E162" i="4"/>
  <c r="E161" i="4" s="1"/>
  <c r="H160" i="4"/>
  <c r="H161" i="4"/>
  <c r="H162" i="4"/>
  <c r="H163" i="4"/>
  <c r="G163" i="4"/>
  <c r="E110" i="4"/>
  <c r="E109" i="4" s="1"/>
  <c r="E108" i="4" s="1"/>
  <c r="E106" i="4"/>
  <c r="E105" i="4" s="1"/>
  <c r="E104" i="4" s="1"/>
  <c r="B96" i="4"/>
  <c r="E93" i="4"/>
  <c r="G93" i="4" s="1"/>
  <c r="G86" i="4"/>
  <c r="H86" i="4" s="1"/>
  <c r="E84" i="4"/>
  <c r="G84" i="4" s="1"/>
  <c r="H84" i="4" s="1"/>
  <c r="E82" i="4"/>
  <c r="G82" i="4" s="1"/>
  <c r="H82" i="4" s="1"/>
  <c r="E80" i="4"/>
  <c r="E74" i="4"/>
  <c r="E72" i="4"/>
  <c r="E66" i="4"/>
  <c r="E63" i="4"/>
  <c r="E61" i="4"/>
  <c r="G55" i="4"/>
  <c r="H55" i="4" s="1"/>
  <c r="G56" i="4"/>
  <c r="H56" i="4" s="1"/>
  <c r="G58" i="4"/>
  <c r="H58" i="4" s="1"/>
  <c r="G62" i="4"/>
  <c r="H62" i="4" s="1"/>
  <c r="G64" i="4"/>
  <c r="H64" i="4" s="1"/>
  <c r="G68" i="4"/>
  <c r="H68" i="4" s="1"/>
  <c r="G73" i="4"/>
  <c r="H73" i="4" s="1"/>
  <c r="G75" i="4"/>
  <c r="H75" i="4" s="1"/>
  <c r="G76" i="4"/>
  <c r="H76" i="4" s="1"/>
  <c r="G77" i="4"/>
  <c r="H77" i="4" s="1"/>
  <c r="G81" i="4"/>
  <c r="H81" i="4" s="1"/>
  <c r="G83" i="4"/>
  <c r="H83" i="4" s="1"/>
  <c r="G85" i="4"/>
  <c r="H85" i="4" s="1"/>
  <c r="G87" i="4"/>
  <c r="H87" i="4" s="1"/>
  <c r="G107" i="4"/>
  <c r="H107" i="4" s="1"/>
  <c r="G111" i="4"/>
  <c r="H111" i="4" s="1"/>
  <c r="G115" i="4"/>
  <c r="H115" i="4" s="1"/>
  <c r="G117" i="4"/>
  <c r="H117" i="4" s="1"/>
  <c r="G118" i="4"/>
  <c r="H118" i="4" s="1"/>
  <c r="G122" i="4"/>
  <c r="H122" i="4" s="1"/>
  <c r="G123" i="4"/>
  <c r="H123" i="4" s="1"/>
  <c r="G125" i="4"/>
  <c r="H125" i="4" s="1"/>
  <c r="G132" i="4"/>
  <c r="H132" i="4" s="1"/>
  <c r="G133" i="4"/>
  <c r="H133" i="4" s="1"/>
  <c r="G135" i="4"/>
  <c r="H135" i="4" s="1"/>
  <c r="G136" i="4"/>
  <c r="H136" i="4" s="1"/>
  <c r="G140" i="4"/>
  <c r="H140" i="4" s="1"/>
  <c r="G143" i="4"/>
  <c r="H143" i="4" s="1"/>
  <c r="G144" i="4"/>
  <c r="H144" i="4" s="1"/>
  <c r="G147" i="4"/>
  <c r="H147" i="4" s="1"/>
  <c r="G153" i="4"/>
  <c r="H153" i="4" s="1"/>
  <c r="G154" i="4"/>
  <c r="H154" i="4" s="1"/>
  <c r="G159" i="4"/>
  <c r="H159" i="4" s="1"/>
  <c r="G168" i="4"/>
  <c r="H168" i="4" s="1"/>
  <c r="G170" i="4"/>
  <c r="H170" i="4" s="1"/>
  <c r="G171" i="4"/>
  <c r="H171" i="4" s="1"/>
  <c r="G172" i="4"/>
  <c r="H172" i="4" s="1"/>
  <c r="G173" i="4"/>
  <c r="H173" i="4" s="1"/>
  <c r="H45" i="4"/>
  <c r="G36" i="4"/>
  <c r="H36" i="4" s="1"/>
  <c r="G38" i="4"/>
  <c r="H38" i="4" s="1"/>
  <c r="G40" i="4"/>
  <c r="H40" i="4" s="1"/>
  <c r="G42" i="4"/>
  <c r="H42" i="4" s="1"/>
  <c r="G43" i="4"/>
  <c r="H43" i="4" s="1"/>
  <c r="G44" i="4"/>
  <c r="H44" i="4" s="1"/>
  <c r="G45" i="4"/>
  <c r="G48" i="4"/>
  <c r="H48" i="4" s="1"/>
  <c r="G51" i="4"/>
  <c r="H51" i="4" s="1"/>
  <c r="H18" i="4"/>
  <c r="G17" i="4"/>
  <c r="H17" i="4" s="1"/>
  <c r="G18" i="4"/>
  <c r="G20" i="4"/>
  <c r="H20" i="4" s="1"/>
  <c r="G21" i="4"/>
  <c r="H21" i="4" s="1"/>
  <c r="G22" i="4"/>
  <c r="H22" i="4" s="1"/>
  <c r="G25" i="4"/>
  <c r="H25" i="4" s="1"/>
  <c r="G26" i="4"/>
  <c r="H26" i="4" s="1"/>
  <c r="G29" i="4"/>
  <c r="H29" i="4" s="1"/>
  <c r="G32" i="4"/>
  <c r="H32" i="4" s="1"/>
  <c r="G13" i="4"/>
  <c r="H13" i="4" s="1"/>
  <c r="G9" i="4"/>
  <c r="H9" i="4" s="1"/>
  <c r="E57" i="4"/>
  <c r="E54" i="4"/>
  <c r="E50" i="4"/>
  <c r="E47" i="4"/>
  <c r="E46" i="4" s="1"/>
  <c r="E41" i="4"/>
  <c r="E39" i="4"/>
  <c r="E37" i="4"/>
  <c r="E35" i="4"/>
  <c r="E31" i="4"/>
  <c r="E30" i="4" s="1"/>
  <c r="E28" i="4"/>
  <c r="E27" i="4" s="1"/>
  <c r="E24" i="4"/>
  <c r="E23" i="4" s="1"/>
  <c r="E19" i="4"/>
  <c r="E16" i="4"/>
  <c r="E12" i="4"/>
  <c r="E11" i="4" s="1"/>
  <c r="E10" i="4" s="1"/>
  <c r="E8" i="4"/>
  <c r="B169" i="4"/>
  <c r="B158" i="4"/>
  <c r="B157" i="4" s="1"/>
  <c r="B156" i="4" s="1"/>
  <c r="B152" i="4"/>
  <c r="B151" i="4" s="1"/>
  <c r="B142" i="4"/>
  <c r="B141" i="4" s="1"/>
  <c r="B139" i="4"/>
  <c r="B138" i="4" s="1"/>
  <c r="B134" i="4"/>
  <c r="B131" i="4"/>
  <c r="B124" i="4"/>
  <c r="B121" i="4"/>
  <c r="B116" i="4"/>
  <c r="G116" i="4" s="1"/>
  <c r="H116" i="4" s="1"/>
  <c r="B114" i="4"/>
  <c r="B110" i="4"/>
  <c r="B106" i="4"/>
  <c r="B105" i="4" s="1"/>
  <c r="B104" i="4" s="1"/>
  <c r="B102" i="4"/>
  <c r="G88" i="4"/>
  <c r="H88" i="4" s="1"/>
  <c r="B72" i="4"/>
  <c r="B63" i="4"/>
  <c r="B61" i="4"/>
  <c r="B57" i="4"/>
  <c r="B54" i="4"/>
  <c r="B50" i="4"/>
  <c r="B49" i="4" s="1"/>
  <c r="B47" i="4"/>
  <c r="B39" i="4"/>
  <c r="B37" i="4"/>
  <c r="B35" i="4"/>
  <c r="B31" i="4"/>
  <c r="B30" i="4" s="1"/>
  <c r="B28" i="4"/>
  <c r="B24" i="4"/>
  <c r="B19" i="4"/>
  <c r="B12" i="4"/>
  <c r="B11" i="4" s="1"/>
  <c r="B10" i="4" s="1"/>
  <c r="B8" i="4"/>
  <c r="B7" i="4" s="1"/>
  <c r="B6" i="4" s="1"/>
  <c r="B71" i="4" l="1"/>
  <c r="E164" i="4"/>
  <c r="B164" i="4"/>
  <c r="G167" i="4"/>
  <c r="H167" i="4" s="1"/>
  <c r="G169" i="4"/>
  <c r="H93" i="4"/>
  <c r="E120" i="4"/>
  <c r="E130" i="4"/>
  <c r="G131" i="4"/>
  <c r="H131" i="4" s="1"/>
  <c r="E113" i="4"/>
  <c r="E112" i="4" s="1"/>
  <c r="B145" i="4"/>
  <c r="G145" i="4" s="1"/>
  <c r="H145" i="4" s="1"/>
  <c r="B60" i="4"/>
  <c r="G114" i="4"/>
  <c r="H114" i="4" s="1"/>
  <c r="E160" i="4"/>
  <c r="G160" i="4" s="1"/>
  <c r="G161" i="4"/>
  <c r="G104" i="4"/>
  <c r="H104" i="4" s="1"/>
  <c r="G37" i="4"/>
  <c r="H37" i="4" s="1"/>
  <c r="G57" i="4"/>
  <c r="H57" i="4" s="1"/>
  <c r="G63" i="4"/>
  <c r="H63" i="4" s="1"/>
  <c r="G106" i="4"/>
  <c r="H106" i="4" s="1"/>
  <c r="G162" i="4"/>
  <c r="G35" i="4"/>
  <c r="G39" i="4"/>
  <c r="H39" i="4" s="1"/>
  <c r="B15" i="4"/>
  <c r="B120" i="4"/>
  <c r="B130" i="4"/>
  <c r="G16" i="4"/>
  <c r="H16" i="4" s="1"/>
  <c r="G165" i="4"/>
  <c r="H165" i="4" s="1"/>
  <c r="G152" i="4"/>
  <c r="H152" i="4" s="1"/>
  <c r="G139" i="4"/>
  <c r="H139" i="4" s="1"/>
  <c r="H169" i="4"/>
  <c r="G61" i="4"/>
  <c r="H61" i="4" s="1"/>
  <c r="B53" i="4"/>
  <c r="B52" i="4" s="1"/>
  <c r="B113" i="4"/>
  <c r="B112" i="4" s="1"/>
  <c r="G112" i="4" s="1"/>
  <c r="H112" i="4" s="1"/>
  <c r="G164" i="4"/>
  <c r="H164" i="4" s="1"/>
  <c r="G121" i="4"/>
  <c r="H121" i="4" s="1"/>
  <c r="G74" i="4"/>
  <c r="H74" i="4" s="1"/>
  <c r="G30" i="4"/>
  <c r="H30" i="4" s="1"/>
  <c r="B34" i="4"/>
  <c r="G72" i="4"/>
  <c r="H72" i="4" s="1"/>
  <c r="G138" i="4"/>
  <c r="H138" i="4" s="1"/>
  <c r="B137" i="4"/>
  <c r="G148" i="4"/>
  <c r="H148" i="4" s="1"/>
  <c r="G156" i="4"/>
  <c r="H156" i="4" s="1"/>
  <c r="G8" i="4"/>
  <c r="H8" i="4" s="1"/>
  <c r="E7" i="4"/>
  <c r="E6" i="4" s="1"/>
  <c r="G12" i="4"/>
  <c r="H12" i="4" s="1"/>
  <c r="E15" i="4"/>
  <c r="E14" i="4" s="1"/>
  <c r="G50" i="4"/>
  <c r="H50" i="4" s="1"/>
  <c r="E49" i="4"/>
  <c r="G49" i="4" s="1"/>
  <c r="H49" i="4" s="1"/>
  <c r="G54" i="4"/>
  <c r="H54" i="4" s="1"/>
  <c r="G24" i="4"/>
  <c r="H24" i="4" s="1"/>
  <c r="G47" i="4"/>
  <c r="H47" i="4" s="1"/>
  <c r="G141" i="4"/>
  <c r="H141" i="4" s="1"/>
  <c r="E53" i="4"/>
  <c r="E52" i="4" s="1"/>
  <c r="B23" i="4"/>
  <c r="B27" i="4"/>
  <c r="G27" i="4" s="1"/>
  <c r="H27" i="4" s="1"/>
  <c r="H35" i="4"/>
  <c r="B46" i="4"/>
  <c r="G46" i="4" s="1"/>
  <c r="H46" i="4" s="1"/>
  <c r="B101" i="4"/>
  <c r="G110" i="4"/>
  <c r="H110" i="4" s="1"/>
  <c r="B109" i="4"/>
  <c r="G134" i="4"/>
  <c r="H134" i="4" s="1"/>
  <c r="G151" i="4"/>
  <c r="H151" i="4" s="1"/>
  <c r="G19" i="4"/>
  <c r="H19" i="4" s="1"/>
  <c r="G31" i="4"/>
  <c r="H31" i="4" s="1"/>
  <c r="E34" i="4"/>
  <c r="G28" i="4"/>
  <c r="H28" i="4" s="1"/>
  <c r="G41" i="4"/>
  <c r="H41" i="4" s="1"/>
  <c r="G157" i="4"/>
  <c r="H157" i="4" s="1"/>
  <c r="G105" i="4"/>
  <c r="H105" i="4" s="1"/>
  <c r="E60" i="4"/>
  <c r="E65" i="4"/>
  <c r="G66" i="4"/>
  <c r="H66" i="4" s="1"/>
  <c r="E71" i="4"/>
  <c r="E79" i="4"/>
  <c r="G158" i="4"/>
  <c r="H158" i="4" s="1"/>
  <c r="G146" i="4"/>
  <c r="H146" i="4" s="1"/>
  <c r="G142" i="4"/>
  <c r="H142" i="4" s="1"/>
  <c r="G124" i="4"/>
  <c r="H124" i="4" s="1"/>
  <c r="B65" i="4"/>
  <c r="G130" i="4" l="1"/>
  <c r="H130" i="4" s="1"/>
  <c r="B70" i="4"/>
  <c r="G120" i="4"/>
  <c r="H120" i="4" s="1"/>
  <c r="E119" i="4"/>
  <c r="B119" i="4"/>
  <c r="G113" i="4"/>
  <c r="H113" i="4" s="1"/>
  <c r="B33" i="4"/>
  <c r="E33" i="4"/>
  <c r="E174" i="4" s="1"/>
  <c r="B14" i="4"/>
  <c r="G71" i="4"/>
  <c r="H71" i="4" s="1"/>
  <c r="E70" i="4"/>
  <c r="G137" i="4"/>
  <c r="H137" i="4" s="1"/>
  <c r="G60" i="4"/>
  <c r="H60" i="4" s="1"/>
  <c r="E59" i="4"/>
  <c r="G109" i="4"/>
  <c r="H109" i="4" s="1"/>
  <c r="B108" i="4"/>
  <c r="G108" i="4" s="1"/>
  <c r="H108" i="4" s="1"/>
  <c r="G23" i="4"/>
  <c r="H23" i="4" s="1"/>
  <c r="G65" i="4"/>
  <c r="H65" i="4" s="1"/>
  <c r="B59" i="4"/>
  <c r="G10" i="4"/>
  <c r="H10" i="4" s="1"/>
  <c r="B174" i="4" l="1"/>
  <c r="F155" i="4"/>
  <c r="F167" i="4"/>
  <c r="G119" i="4"/>
  <c r="H119" i="4" s="1"/>
  <c r="G59" i="4"/>
  <c r="H59" i="4" s="1"/>
  <c r="G52" i="4"/>
  <c r="H52" i="4" s="1"/>
  <c r="G11" i="4"/>
  <c r="H11" i="4" s="1"/>
  <c r="F166" i="4" l="1"/>
  <c r="F67" i="4"/>
  <c r="F94" i="4"/>
  <c r="F93" i="4"/>
  <c r="F89" i="4"/>
  <c r="G53" i="4"/>
  <c r="H53" i="4" s="1"/>
  <c r="F129" i="4" l="1"/>
  <c r="F126" i="4"/>
  <c r="F128" i="4"/>
  <c r="F127" i="4"/>
  <c r="F161" i="4"/>
  <c r="F163" i="4"/>
  <c r="F160" i="4"/>
  <c r="F162" i="4"/>
  <c r="F43" i="4"/>
  <c r="F44" i="4"/>
  <c r="F29" i="4"/>
  <c r="G34" i="4" l="1"/>
  <c r="H34" i="4" s="1"/>
  <c r="F12" i="4"/>
  <c r="F21" i="4"/>
  <c r="F170" i="4"/>
  <c r="F168" i="4"/>
  <c r="F158" i="4"/>
  <c r="F153" i="4"/>
  <c r="F148" i="4"/>
  <c r="F144" i="4"/>
  <c r="F138" i="4"/>
  <c r="F136" i="4"/>
  <c r="F132" i="4"/>
  <c r="F124" i="4"/>
  <c r="F120" i="4"/>
  <c r="F116" i="4"/>
  <c r="F112" i="4"/>
  <c r="F108" i="4"/>
  <c r="F104" i="4"/>
  <c r="F85" i="4"/>
  <c r="F81" i="4"/>
  <c r="F76" i="4"/>
  <c r="F72" i="4"/>
  <c r="F66" i="4"/>
  <c r="F62" i="4"/>
  <c r="F58" i="4"/>
  <c r="F54" i="4"/>
  <c r="F50" i="4"/>
  <c r="F46" i="4"/>
  <c r="F41" i="4"/>
  <c r="F37" i="4"/>
  <c r="F33" i="4"/>
  <c r="F174" i="4"/>
  <c r="F173" i="4"/>
  <c r="F169" i="4"/>
  <c r="F165" i="4"/>
  <c r="F157" i="4"/>
  <c r="F152" i="4"/>
  <c r="F147" i="4"/>
  <c r="F143" i="4"/>
  <c r="F137" i="4"/>
  <c r="F135" i="4"/>
  <c r="F131" i="4"/>
  <c r="F123" i="4"/>
  <c r="F119" i="4"/>
  <c r="F115" i="4"/>
  <c r="F111" i="4"/>
  <c r="F107" i="4"/>
  <c r="F88" i="4"/>
  <c r="F84" i="4"/>
  <c r="F80" i="4"/>
  <c r="F75" i="4"/>
  <c r="F71" i="4"/>
  <c r="F65" i="4"/>
  <c r="F61" i="4"/>
  <c r="F57" i="4"/>
  <c r="F53" i="4"/>
  <c r="F49" i="4"/>
  <c r="F45" i="4"/>
  <c r="F40" i="4"/>
  <c r="F36" i="4"/>
  <c r="F32" i="4"/>
  <c r="F28" i="4"/>
  <c r="F24" i="4"/>
  <c r="F20" i="4"/>
  <c r="F15" i="4"/>
  <c r="F11" i="4"/>
  <c r="F7" i="4"/>
  <c r="F172" i="4"/>
  <c r="F164" i="4"/>
  <c r="F156" i="4"/>
  <c r="F151" i="4"/>
  <c r="F146" i="4"/>
  <c r="F142" i="4"/>
  <c r="F140" i="4"/>
  <c r="F134" i="4"/>
  <c r="F130" i="4"/>
  <c r="F122" i="4"/>
  <c r="F118" i="4"/>
  <c r="F114" i="4"/>
  <c r="F110" i="4"/>
  <c r="F106" i="4"/>
  <c r="F87" i="4"/>
  <c r="F83" i="4"/>
  <c r="F79" i="4"/>
  <c r="F74" i="4"/>
  <c r="F70" i="4"/>
  <c r="F64" i="4"/>
  <c r="F60" i="4"/>
  <c r="F56" i="4"/>
  <c r="F52" i="4"/>
  <c r="F48" i="4"/>
  <c r="F42" i="4"/>
  <c r="F39" i="4"/>
  <c r="F35" i="4"/>
  <c r="F31" i="4"/>
  <c r="F27" i="4"/>
  <c r="F23" i="4"/>
  <c r="F19" i="4"/>
  <c r="F14" i="4"/>
  <c r="F10" i="4"/>
  <c r="F6" i="4"/>
  <c r="F171" i="4"/>
  <c r="F159" i="4"/>
  <c r="F154" i="4"/>
  <c r="F145" i="4"/>
  <c r="F141" i="4"/>
  <c r="F139" i="4"/>
  <c r="F13" i="4"/>
  <c r="F22" i="4"/>
  <c r="F30" i="4"/>
  <c r="F47" i="4"/>
  <c r="F63" i="4"/>
  <c r="F82" i="4"/>
  <c r="F109" i="4"/>
  <c r="F125" i="4"/>
  <c r="F8" i="4"/>
  <c r="F16" i="4"/>
  <c r="F25" i="4"/>
  <c r="F34" i="4"/>
  <c r="F51" i="4"/>
  <c r="F68" i="4"/>
  <c r="F86" i="4"/>
  <c r="F113" i="4"/>
  <c r="F133" i="4"/>
  <c r="F9" i="4"/>
  <c r="F17" i="4"/>
  <c r="F26" i="4"/>
  <c r="F38" i="4"/>
  <c r="F55" i="4"/>
  <c r="F73" i="4"/>
  <c r="F117" i="4"/>
  <c r="F59" i="4"/>
  <c r="F77" i="4"/>
  <c r="F105" i="4"/>
  <c r="F121" i="4"/>
  <c r="G33" i="4" l="1"/>
  <c r="H33" i="4" s="1"/>
  <c r="G14" i="4"/>
  <c r="H14" i="4" s="1"/>
  <c r="G15" i="4"/>
  <c r="H15" i="4" s="1"/>
  <c r="G7" i="4"/>
  <c r="H7" i="4" s="1"/>
  <c r="G6" i="4" l="1"/>
  <c r="H6" i="4" s="1"/>
  <c r="G80" i="4" l="1"/>
  <c r="H80" i="4" s="1"/>
  <c r="G79" i="4" l="1"/>
  <c r="H79" i="4" s="1"/>
  <c r="G70" i="4" l="1"/>
  <c r="H70" i="4" s="1"/>
  <c r="C100" i="4" l="1"/>
  <c r="C99" i="4"/>
  <c r="C98" i="4"/>
  <c r="C78" i="4"/>
  <c r="C95" i="4"/>
  <c r="C92" i="4"/>
  <c r="C86" i="4"/>
  <c r="C43" i="4"/>
  <c r="C69" i="4"/>
  <c r="C17" i="4"/>
  <c r="C168" i="4"/>
  <c r="C167" i="4"/>
  <c r="C166" i="4"/>
  <c r="C165" i="4"/>
  <c r="C147" i="4"/>
  <c r="C146" i="4"/>
  <c r="C150" i="4"/>
  <c r="C149" i="4"/>
  <c r="C74" i="4"/>
  <c r="C114" i="4"/>
  <c r="C134" i="4"/>
  <c r="C49" i="4"/>
  <c r="C26" i="4"/>
  <c r="C12" i="4"/>
  <c r="C107" i="4"/>
  <c r="C55" i="4"/>
  <c r="C20" i="4"/>
  <c r="C121" i="4"/>
  <c r="C154" i="4"/>
  <c r="C39" i="4"/>
  <c r="C33" i="4"/>
  <c r="C88" i="4"/>
  <c r="C93" i="4"/>
  <c r="C76" i="4"/>
  <c r="C116" i="4"/>
  <c r="C51" i="4"/>
  <c r="C61" i="4"/>
  <c r="C137" i="4"/>
  <c r="C23" i="4"/>
  <c r="C34" i="4"/>
  <c r="C120" i="4"/>
  <c r="C153" i="4"/>
  <c r="C38" i="4"/>
  <c r="C65" i="4"/>
  <c r="C143" i="4"/>
  <c r="C7" i="4"/>
  <c r="C159" i="4"/>
  <c r="C59" i="4"/>
  <c r="C96" i="4"/>
  <c r="C102" i="4"/>
  <c r="C172" i="4"/>
  <c r="C24" i="4"/>
  <c r="C115" i="4"/>
  <c r="C50" i="4"/>
  <c r="C133" i="4"/>
  <c r="C21" i="4"/>
  <c r="C87" i="4"/>
  <c r="C158" i="4"/>
  <c r="C73" i="4"/>
  <c r="C101" i="4"/>
  <c r="C77" i="4"/>
  <c r="C109" i="4"/>
  <c r="C6" i="4"/>
  <c r="C110" i="4"/>
  <c r="C142" i="4"/>
  <c r="C58" i="4"/>
  <c r="C8" i="4"/>
  <c r="C135" i="4"/>
  <c r="C25" i="4"/>
  <c r="C145" i="4"/>
  <c r="C13" i="4"/>
  <c r="C94" i="4"/>
  <c r="C108" i="4"/>
  <c r="C56" i="4"/>
  <c r="C119" i="4"/>
  <c r="C112" i="4"/>
  <c r="C47" i="4"/>
  <c r="C131" i="4"/>
  <c r="C141" i="4"/>
  <c r="C9" i="4"/>
  <c r="C90" i="4"/>
  <c r="C44" i="4"/>
  <c r="C106" i="4"/>
  <c r="C122" i="4"/>
  <c r="C140" i="4"/>
  <c r="C54" i="4"/>
  <c r="C14" i="4"/>
  <c r="C123" i="4"/>
  <c r="C28" i="4"/>
  <c r="C139" i="4"/>
  <c r="C15" i="4"/>
  <c r="C97" i="4"/>
  <c r="C104" i="4"/>
  <c r="C170" i="4"/>
  <c r="C103" i="4"/>
  <c r="C117" i="4"/>
  <c r="G174" i="4"/>
  <c r="H174" i="4" s="1"/>
  <c r="C52" i="4"/>
  <c r="C111" i="4"/>
  <c r="C125" i="4"/>
  <c r="C91" i="4"/>
  <c r="C118" i="4"/>
  <c r="C36" i="4"/>
  <c r="C60" i="4"/>
  <c r="C29" i="4"/>
  <c r="C171" i="4"/>
  <c r="C35" i="4"/>
  <c r="C57" i="4"/>
  <c r="C130" i="4"/>
  <c r="C31" i="4"/>
  <c r="C169" i="4"/>
  <c r="C48" i="4"/>
  <c r="C72" i="4"/>
  <c r="C16" i="4"/>
  <c r="C10" i="4"/>
  <c r="C156" i="4"/>
  <c r="C27" i="4"/>
  <c r="C71" i="4"/>
  <c r="C157" i="4"/>
  <c r="C105" i="4"/>
  <c r="C53" i="4"/>
  <c r="C41" i="4"/>
  <c r="C64" i="4"/>
  <c r="C136" i="4"/>
  <c r="C22" i="4"/>
  <c r="C173" i="4"/>
  <c r="C138" i="4"/>
  <c r="C19" i="4"/>
  <c r="C46" i="4"/>
  <c r="C30" i="4"/>
  <c r="C66" i="4"/>
  <c r="C151" i="4"/>
  <c r="C63" i="4"/>
  <c r="C11" i="4"/>
  <c r="C174" i="4"/>
  <c r="C124" i="4"/>
  <c r="C152" i="4"/>
  <c r="C132" i="4"/>
  <c r="C62" i="4"/>
  <c r="C164" i="4"/>
  <c r="C75" i="4"/>
  <c r="C113" i="4"/>
  <c r="C40" i="4"/>
  <c r="C37" i="4"/>
  <c r="C144" i="4"/>
  <c r="C32" i="4"/>
  <c r="C70" i="4"/>
</calcChain>
</file>

<file path=xl/sharedStrings.xml><?xml version="1.0" encoding="utf-8"?>
<sst xmlns="http://schemas.openxmlformats.org/spreadsheetml/2006/main" count="310" uniqueCount="175">
  <si>
    <t>Удельный
вес
(%)</t>
  </si>
  <si>
    <t>Отклонение
гр.3 - гр.1
(тыс. руб.)</t>
  </si>
  <si>
    <t>Прирост (+) /
снижение (-)
гр.5/гр.1*100
(%)</t>
  </si>
  <si>
    <t>А</t>
  </si>
  <si>
    <t>Б</t>
  </si>
  <si>
    <t>ВСЕГО</t>
  </si>
  <si>
    <t>Государственная программа Калужской области "Обеспечение доступным и комфортным жильем и коммунальными услугами населения Калужской области"</t>
  </si>
  <si>
    <t>Государственная программа Калужской области "Развитие культуры в Калужской области"</t>
  </si>
  <si>
    <t>Государственная программа Калужской области "Развитие дорожного хозяйства Калужской области"</t>
  </si>
  <si>
    <t>Реализация мероприятий подпрограммы "Совершенствование и развитие сети автомобильных дорог Калужской области"</t>
  </si>
  <si>
    <t>Реализация проектов развития общественной инфраструктуры муниципальных образований, основанных на местных инициативах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</si>
  <si>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дошкольного образования</t>
  </si>
  <si>
    <t>Основное мероприятие "Оказание государственной поддержки органам местного самоуправления на мероприятия по дорожному хозяйству в рамках муниципальных дорожных фондов"</t>
  </si>
  <si>
    <t>Обеспечение финансовой устойчивости муниципальных образований Калужской области</t>
  </si>
  <si>
    <t>Создание современной образовательной среды, обеспечивающей качество общего образования</t>
  </si>
  <si>
    <t>Создание условий для осуществления присмотра и ухода за детьми в муниципальных дошкольных образовательных организациях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</si>
  <si>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</si>
  <si>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</si>
  <si>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Реконструкция гидротехнических сооружений</t>
  </si>
  <si>
    <t>Проведение комплексных кадастровых работ</t>
  </si>
  <si>
    <t>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</si>
  <si>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Государственная программа Калужской области "Социальная поддержка граждан в Калужской области"</t>
  </si>
  <si>
    <t>Подпрограмма "Развитие мер социальной поддержки отдельных категорий граждан"</t>
  </si>
  <si>
    <t>Основное мероприятие "Организация предоставления дополнительных социальных гарантий отдельным категориям граждан, а также гражданам, находящимся в трудной жизненной ситуации"</t>
  </si>
  <si>
    <t>Подпрограмма "Комплексное освоение и развитие территорий в целях жилищного строительства и развития индивидуального жилищного строительства"</t>
  </si>
  <si>
    <t>Региональный проект "Жилье"</t>
  </si>
  <si>
    <t>Подпрограмма "Обеспечение жильем молодых семей"</t>
  </si>
  <si>
    <t>Основное мероприятие "Обеспечение мер государственной поддержки молодых семей, нуждающихся в улучшении жилищных условий"</t>
  </si>
  <si>
    <t>Подпрограмма "Чистая вода в Калужской области"</t>
  </si>
  <si>
    <t>Основное мероприятие "Восстановление и развитие эксплуатационно-технического состояния объектов водопроводно-канализационного комплекса Калужской области"</t>
  </si>
  <si>
    <t>Подпрограмма "Развитие учреждений культуры и образования в сфере культуры"</t>
  </si>
  <si>
    <t>Основное мероприятие "Развитие и укрепление материально-технической базы домов культуры (и их филиалов), расположенных в населенных пунктах с численностью населения до 50 тысяч человек, выполнение ремонтных работ в отношении объектов, закрепленных на праве оперативного управления за домами культуры (и их филиалами), расположенными в населенных пунктах с численностью населения до 50 тысяч человек, включая мероприятия: развитие и укрепление материально-технической базы домов культуры (и их филиалов), расположенных в населенных пунктах с численностью населения до 50 тысяч человек; ремонтные работы (текущий ремонт) в отношении зданий домов культуры (и их филиалов), расположенных в населенных пунктах с численностью населения до 50 тысяч человек"</t>
  </si>
  <si>
    <t>Региональный проект "Культурная среда"</t>
  </si>
  <si>
    <t>Государственная программа Калужской области "Развитие физической культуры и спорта в Калужской области"</t>
  </si>
  <si>
    <t>Государственная программа Калужской области "Развитие общего и дополнительного образования в Калужской области"</t>
  </si>
  <si>
    <t>Подпрограмма "Развитие дошкольного образования"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</si>
  <si>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</si>
  <si>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</si>
  <si>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</si>
  <si>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Подпрограмма "Развитие общего образования"</t>
  </si>
  <si>
    <t>Региональный проект "Современная школа"</t>
  </si>
  <si>
    <t>Региональный проект "Успех каждого ребенка"</t>
  </si>
  <si>
    <t>Государственная программа Калужской области "Развитие профессионального образования и науки в Калужской области"</t>
  </si>
  <si>
    <t>Подпрограмма "Поддержка научно-исследовательской деятельности"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</si>
  <si>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Федерации"</t>
  </si>
  <si>
    <t>Государственная программа Калужской области "Повышение эффективности реализации молодежной политики, развитие волонтерского движения, системы оздоровления и отдыха детей в Калужской области"</t>
  </si>
  <si>
    <t>Подпрограмма "Развитие системы отдыха и оздоровления детей в Калужской области"</t>
  </si>
  <si>
    <t>Подпрограмма "Совершенствование и развитие сети автомобильных дорог Калужской области"</t>
  </si>
  <si>
    <t>Основное мероприятие "Оказание государственной поддержки органам местного самоуправления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ремонт"</t>
  </si>
  <si>
    <t>Подпрограмма "Развитие водохозяйственного комплекса Калужской области"</t>
  </si>
  <si>
    <t>Основное мероприятие "Строительство/реконструкция сооружений инженерной защиты"</t>
  </si>
  <si>
    <t>Государственная программа Калужской области "Энергосбережение и повышение энергоэффективности в Калужской области"</t>
  </si>
  <si>
    <t>Основное мероприятие "Энергосбережение в сфере ЖКХ"</t>
  </si>
  <si>
    <t>Государственная программа Калужской области "Формирование современной городской среды в Калужской области"</t>
  </si>
  <si>
    <t>Основное мероприятие "Благоустройство территорий муниципальных образований Калужской области"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</si>
  <si>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</si>
  <si>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</si>
  <si>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Основное мероприятие "Проведение комплексных кадастровых работ"</t>
  </si>
  <si>
    <t>Государственная программа Калужской области "Развитие предпринимательства и инноваций в Калужской области"</t>
  </si>
  <si>
    <t>Подпрограмма "Развитие малого и среднего предпринимательства в Калужской области"</t>
  </si>
  <si>
    <t>Основное мероприятие "Стимулирование муниципальных образований Калужской области к осуществлению мер поддержки и развития малого и среднего предпринимательства в муниципальных образованиях Калужской области"</t>
  </si>
  <si>
    <t>Ведомственная целевая программа "Совершенствование системы управления общественными финансами Калужской области"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</si>
  <si>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</si>
  <si>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Основное мероприятие "Оказание государственной поддержки местным бюджетам в целях обеспечения финансовой устойчивости муниципальных образований Калужской области"</t>
  </si>
  <si>
    <t>Ведомственная целевая программа "Развитие градостроительства Калужской области"</t>
  </si>
  <si>
    <t>Государственная программа Калужской области "Управление имущественным комплексом Калужской области"</t>
  </si>
  <si>
    <t>Государственная программа Калужской области "Доступная среда в Калужской области"</t>
  </si>
  <si>
    <t>Подпрограмма "Формирование и совершенствование системы комплексной реабилитации и абилитации инвалидов, в том числе детей-инвалидов, в Калужской области"</t>
  </si>
  <si>
    <t>Основное мероприятие "Мероприятия по формированию условий для развития системы комплексной реабилитации и абилитации инвалидов, в том числе детей-инвалидов, а также ранней помощи в Калужской области"</t>
  </si>
  <si>
    <t>Реализация мероприятий субъектов Российской Федерации в сфере реабилитации и абилитации инвалидов</t>
  </si>
  <si>
    <t>Основное мероприятие "Комплексное освоение и развитие территории в целях жилищного строительства и индивидуального жилищного строительства"</t>
  </si>
  <si>
    <t>Строительство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</si>
  <si>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Стимулирование программ развития жилищного строительства субъектов Российской Федерации (строительство (реконструкция) автомобильных дорог в рамках реализации проектов по развитию территорий, предусматривающих строительство жилья)</t>
  </si>
  <si>
    <t>Стимулирование программ развития жилищного строительства субъектов Российской Федерации (строительство (реконструкция) объектов водоснабжения, водоотведения и (или) теплоснабжения в рамках реализации проектов по развитию территорий, предусматривающих строительство жилья)</t>
  </si>
  <si>
    <t>Стимулирование программ развития жилищного строительства субъектов Российской Федерации (строительство (реконструкция) объектов социальной инфраструктуры (дошкольных учреждений, образовательных учреждений, учреждений здравоохранения) в рамках реализации проектов по развитию территорий, предусматривающих строительство жилья)</t>
  </si>
  <si>
    <t>Подпрограмма "Формирование сбалансированного рынка стандартного жилья и повышение эффективности обеспечения жильем отдельных категорий граждан"</t>
  </si>
  <si>
    <t>Региональный проект "Обеспечение устойчивого сокращения непригодного для проживания жилищного фонда"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</si>
  <si>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</si>
  <si>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Расходы на переселение граждан из аварийного жилищного фонда за счет средств областного бюджета</t>
  </si>
  <si>
    <t>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</si>
  <si>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Основное мероприятие "Ремонт (реставрация), реконструкция зданий и внутренних помещений учреждений культуры, образования в сфере культуры и архивов, строительство зданий и сооружений, благоустройство территорий учреждений культуры, образования в сфере культуры и архивов, укрепление и развитие их материально-технической базы"</t>
  </si>
  <si>
    <t>Развитие учреждений культуры, за исключением субсидий на софинансирование объектов капитального строительства, связанных с укреплением материально-технической базы и оснащением оборудованием детских школ искусств</t>
  </si>
  <si>
    <t>Основное мероприятие "Поддержка творческой деятельности и техническое оснащение детских и кукольных театров"</t>
  </si>
  <si>
    <t>Поддержка творческой деятельности и техническое оснащение детских и кукольных театров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</si>
  <si>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</si>
  <si>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Государственная поддержка отрасли культуры (обеспечение учреждений культуры в рамках федерального проекта "Обеспечение качественно нового уровня развития инфраструктуры культуры" специализированным автотранспортом для обслуживания населения, в том числе сельского населения)</t>
  </si>
  <si>
    <t>Подпрограмма "Организация и проведение мероприятий в сфере культуры, искусства и кинематографии"</t>
  </si>
  <si>
    <t>Основное мероприятие "Подготовка и проведение празднования 650-летия основания города Калуги"</t>
  </si>
  <si>
    <t>Подготовка и проведение празднования на федеральном уровне памятных дат субъектов Российской Федерации</t>
  </si>
  <si>
    <t>Подпрограмма "Организация и проведение мероприятий, посвященных празднованию Победы в Великой Отечественной войне"</t>
  </si>
  <si>
    <t>Основное мероприятие "Увековечение памяти погибших при защите Отечества"</t>
  </si>
  <si>
    <t>Реализация мероприятий федеральной целевой программы "Увековечение памяти погибших при защите Отечества на 2019-2024 годы"</t>
  </si>
  <si>
    <t>Государственная программа Калужской области "Охрана окружающей среды в Калужской области"</t>
  </si>
  <si>
    <t>Подпрограмма "Развитие системы обращения с отходами производства и потребления"</t>
  </si>
  <si>
    <t>Основное мероприятие "Развитие системы обращения с отходами производства и потребления, в том числе с твердыми коммунальными отходами"</t>
  </si>
  <si>
    <t>Реализация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</t>
  </si>
  <si>
    <t>Реализация мероприятий по созданию и содержанию мест (площадок) накопления твердых коммунальных отходов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</si>
  <si>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</si>
  <si>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</si>
  <si>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Подпрограмма "Повышение эффективности управления развитием отрасли физической культуры и спорта и системы подготовки спортивного резерва в Калужской области"</t>
  </si>
  <si>
    <t>Основное мероприятие "Предоставление субсидий из областного бюджета местным бюджетам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подготовки"</t>
  </si>
  <si>
    <t>Оказание поддержки муниципальным организациям, осуществляющим спортивную подготовку в соответствии с требованиями федеральных стандартов</t>
  </si>
  <si>
    <t>Региональный проект "Спорт - норма жизни"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</si>
  <si>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</si>
  <si>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Подпрограмма "Развитие  материально-технической  базы для занятий населения области физической культурой и спортом"</t>
  </si>
  <si>
    <t>Реализация мероприятий, включенных в федеральную целевую программу "Развитие физической культуры и спорта в Российской Федерации на 2016 - 2020 годы"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</si>
  <si>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(за счет средств областного бюджета)</t>
  </si>
  <si>
    <t>Строительство (пристрой к зданиям), реконструкция, капитальный (текущий) ремонт и приобретение зданий (помещений) в общеобразовательных организациях</t>
  </si>
  <si>
    <t>Создание новых мест в общеобразовательных организациях</t>
  </si>
  <si>
    <t>Создание новых мест в общеобразовательных организациях (выкуп школы в г. Балабаново за счет средств областного бюджета)</t>
  </si>
  <si>
    <t>Создание новых мест в общеобразовательных организациях (выкуп школы в г. Обнинск за счет средств областного бюджета)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</si>
  <si>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</si>
  <si>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Региональный проект "Цифровая образовательная среда"</t>
  </si>
  <si>
    <t>Создание центров цифрового образования детей</t>
  </si>
  <si>
    <t>Подпрограмма "Развитие дополнительного образования детей"</t>
  </si>
  <si>
    <t>Создание детских технопарков "Кванториум"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</si>
  <si>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</si>
  <si>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Основное мероприятие "Организация отдыха и оздоровления детей"</t>
  </si>
  <si>
    <t>Организация отдыха и оздоровления детей</t>
  </si>
  <si>
    <t>Развитие транспортной инфраструктуры на сельских территориях</t>
  </si>
  <si>
    <t>Государственная программа Калужской области "Комплексное развитие сельских территорий в Калужской области"</t>
  </si>
  <si>
    <t>Подпрограмма "Создание условий для обеспечения доступным и комфортным жильем сельского населения"</t>
  </si>
  <si>
    <t>Основное мероприятие "Улучшение жилищных условий граждан, проживающих на сельских территориях"</t>
  </si>
  <si>
    <t>Реализация мероприятий в рамках подпрограммы "Создание условий для обеспечения доступным и комфортным жильем сельского населения"</t>
  </si>
  <si>
    <t>Обеспечение комплексного развития сельских территорий</t>
  </si>
  <si>
    <t>Основное мероприятие "Строительство жилья, предоставляемого по договору найма жилого помещения"</t>
  </si>
  <si>
    <t>Подпрограмма "Создание и развитие инфраструктуры на сельских территориях"</t>
  </si>
  <si>
    <t>Основное мероприятие "Благоустройство сельских территорий"</t>
  </si>
  <si>
    <t>Реализация мероприятий в рамках подпрограммы "Создание и развитие инфраструктуры на сельских территориях"</t>
  </si>
  <si>
    <t>Основное мероприятие "Создание современного облика сельских территорий"</t>
  </si>
  <si>
    <t>Государственная программа Калужской области  "Воспроизводство и использование природных ресурсов в Калужской области"</t>
  </si>
  <si>
    <t>Реализация концессионных соглашений в сфере теплоснабжения, горячего и холодного водоснабжения, водоотведения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</si>
  <si>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</si>
  <si>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Реализация программ формирования современной городской среды (за счет средств областного бюджета)</t>
  </si>
  <si>
    <t>Реализация мероприятий в области кадастровых работ, за исключением комплексных кадастровых работ</t>
  </si>
  <si>
    <t>Софинансирование мероприятий муниципальных программ развития малого и среднего предпринимательства</t>
  </si>
  <si>
    <t>Повышение уровня привлекательности профессиональной деятельности в сфере архитектуры и градостроительства</t>
  </si>
  <si>
    <t>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</si>
  <si>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</si>
  <si>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Разработка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 документации по описанию границ территориальных зон муниципальных образований Калужской области для внесения в сведения Единого государственного реестра недвижимости</t>
  </si>
  <si>
    <t>Наименование в 2020 году</t>
  </si>
  <si>
    <t>Динамика межбюджетных субсидий из областного бюджета в 2020-2021 годах</t>
  </si>
  <si>
    <t>Приложение 7 к заключению на проект закона Калужской области «Об областном бюджете на 2021 год и на плановый период 2022 и 2023 годов»</t>
  </si>
  <si>
    <t>Утверждено
на 2020 год
Законом о бюджете
(тыс. руб.)</t>
  </si>
  <si>
    <t>Наименование в 2021 году</t>
  </si>
  <si>
    <t>Предусматривается
законопроектом
на 2021 год (тыс. руб.)</t>
  </si>
  <si>
    <t>Основное мероприятие "Мероприятия по формированию условий для развития системы комплексной реабилитации и абилитации инвалидов, в том числе детей-инвалидов, а также ранней помощи, сопровождаемого проживания инвалидов в Калужской области"</t>
  </si>
  <si>
    <t>Реализация мероприятий в сфере реабилитации и абилитации инвалидов</t>
  </si>
  <si>
    <t>Реализация мероприятий по разработке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"О случаях и порядке бесплатного предоставления в Калужской области земельных участков гражданам, имеющим трех и более детей"</t>
  </si>
  <si>
    <t>Реализация мероприятий по проведению инженерных изысканий, архитектурно-строительного проектирования, государственной экспертизы проектной документации и (или) результатов инженерных изысканий в целях строительства сетей инженерно-технического обеспечения и автомобильных дорог в рамках реализации проектов по развитию территорий, предусматривающих строительство жилья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</si>
  <si>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</si>
  <si>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</si>
  <si>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</si>
  <si>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Оснащение объектов спортивной инфраструктуры спортивно-технологическим оборудованием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</si>
  <si>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</si>
  <si>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Основное мероприятие "Современная школа"</t>
  </si>
  <si>
    <t>Основное мероприятие "Благоустройство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водоснабжения и канализации"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</si>
  <si>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</si>
  <si>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</si>
  <si>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</si>
  <si>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Создание новых мест в общеобразовательных организациях (выкуп школы в г. Кондрово за счет средств областного бюджета)</t>
  </si>
  <si>
    <t>Государственная программа Калужской области "Информационное общество и повышение качества государственных и муниципальных услуг в Калужской области"</t>
  </si>
  <si>
    <t>Подпрограмма  "Развитие информационного общества и формирование электронного правительства в Калужской области"</t>
  </si>
  <si>
    <t>Основное мероприятие "Развитие технологической инфраструктуры информационного общества и электронного правительства Калужской области"</t>
  </si>
  <si>
    <t>Проведение работ по построению сегментов высокоскоростной корпоративной информационно-коммуникационной сети</t>
  </si>
  <si>
    <t>Проведение комплексных кадастровых работ за счет средств областного бюджета</t>
  </si>
  <si>
    <t>Субсидия на проведение комплексных кадастровых работ</t>
  </si>
  <si>
    <t>Увеличение общей площади жилых помещений при строительстве муниципального жилья, предоставляемого по договору найма жилого помещения</t>
  </si>
  <si>
    <t>Основное мероприятие "Обустройство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застройку"</t>
  </si>
  <si>
    <t>Проектирование объектов, входящих в состав проектов комплексного развития сельских территорий (сельских агломераций)</t>
  </si>
  <si>
    <t>Основное мероприятие "Реализация инициативных проектов"</t>
  </si>
  <si>
    <t>Реализация инициативных проектов</t>
  </si>
  <si>
    <t>Создание дополнительных мест (групп)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 образовательную деятельность по образовательным программам дошкольного образования, в том числе адаптированным, и присмотр и уход за детьми</t>
  </si>
  <si>
    <t>Строительство, реконструкция и капитальный (текущий) ремонт зданий (помещений) и приобретение зданий (помещений) для реализации программ дополнительного образования детей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</si>
  <si>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водоснабжения и канализации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</si>
</sst>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2" fillId="0" borderId="0"/>
    <xf numFmtId="0" fontId="2" fillId="0" borderId="0"/>
    <xf numFmtId="0" fontId="6" fillId="0" borderId="0">
      <alignment vertical="top" wrapText="1"/>
    </xf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164" fontId="6" fillId="0" borderId="0">
      <alignment vertical="top" wrapText="1"/>
    </xf>
    <xf numFmtId="0" fontId="7" fillId="0" borderId="0"/>
  </cellStyleXfs>
  <cellXfs count="23">
    <xf numFmtId="0" fontId="0" fillId="0" borderId="0" xfId="0"/>
    <xf numFmtId="165" fontId="3" fillId="0" borderId="0" xfId="1" applyNumberFormat="1" applyFont="1" applyFill="1" applyBorder="1" applyAlignment="1">
      <alignment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3" fillId="0" borderId="0" xfId="1" applyFont="1" applyFill="1"/>
    <xf numFmtId="165" fontId="9" fillId="0" borderId="2" xfId="1" applyNumberFormat="1" applyFont="1" applyFill="1" applyBorder="1" applyAlignment="1">
      <alignment horizontal="right" wrapText="1"/>
    </xf>
    <xf numFmtId="165" fontId="9" fillId="0" borderId="2" xfId="1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vertical="center" wrapText="1"/>
    </xf>
    <xf numFmtId="165" fontId="10" fillId="0" borderId="2" xfId="1" applyNumberFormat="1" applyFont="1" applyFill="1" applyBorder="1" applyAlignment="1">
      <alignment horizontal="right" wrapText="1"/>
    </xf>
    <xf numFmtId="0" fontId="9" fillId="0" borderId="2" xfId="1" applyFont="1" applyFill="1" applyBorder="1" applyAlignment="1">
      <alignment horizontal="left" vertical="center" wrapText="1" indent="2"/>
    </xf>
    <xf numFmtId="0" fontId="9" fillId="0" borderId="2" xfId="1" applyFont="1" applyFill="1" applyBorder="1" applyAlignment="1">
      <alignment horizontal="left" vertical="center" wrapText="1" indent="1"/>
    </xf>
    <xf numFmtId="0" fontId="9" fillId="0" borderId="2" xfId="1" applyFont="1" applyFill="1" applyBorder="1" applyAlignment="1">
      <alignment horizontal="left" vertical="center" wrapText="1" indent="3"/>
    </xf>
    <xf numFmtId="0" fontId="9" fillId="15" borderId="2" xfId="1" applyFont="1" applyFill="1" applyBorder="1" applyAlignment="1">
      <alignment vertical="center" wrapText="1"/>
    </xf>
    <xf numFmtId="165" fontId="9" fillId="15" borderId="2" xfId="1" applyNumberFormat="1" applyFont="1" applyFill="1" applyBorder="1" applyAlignment="1">
      <alignment wrapText="1"/>
    </xf>
    <xf numFmtId="165" fontId="9" fillId="15" borderId="2" xfId="1" applyNumberFormat="1" applyFont="1" applyFill="1" applyBorder="1" applyAlignment="1">
      <alignment horizontal="right" wrapText="1"/>
    </xf>
    <xf numFmtId="0" fontId="9" fillId="15" borderId="2" xfId="1" applyFont="1" applyFill="1" applyBorder="1" applyAlignment="1">
      <alignment horizontal="left" vertical="center" wrapText="1"/>
    </xf>
    <xf numFmtId="0" fontId="9" fillId="15" borderId="2" xfId="1" applyFont="1" applyFill="1" applyBorder="1" applyAlignment="1">
      <alignment horizontal="left" vertical="center" wrapText="1" indent="3"/>
    </xf>
    <xf numFmtId="165" fontId="3" fillId="0" borderId="0" xfId="1" applyNumberFormat="1" applyFont="1" applyFill="1"/>
    <xf numFmtId="49" fontId="5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justify" vertical="center" wrapText="1"/>
    </xf>
  </cellXfs>
  <cellStyles count="39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Обычный" xfId="0" builtinId="0"/>
    <cellStyle name="Обычный 10" xfId="1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17" xfId="38"/>
    <cellStyle name="Обычный 18" xfId="37"/>
    <cellStyle name="Обычный 2" xfId="20"/>
    <cellStyle name="Обычный 2 2" xfId="21"/>
    <cellStyle name="Обычный 2 2 2" xfId="22"/>
    <cellStyle name="Обычный 2 3" xfId="23"/>
    <cellStyle name="Обычный 2 4" xfId="24"/>
    <cellStyle name="Обычный 3" xfId="25"/>
    <cellStyle name="Обычный 3 2" xfId="26"/>
    <cellStyle name="Обычный 3 2 2" xfId="27"/>
    <cellStyle name="Обычный 3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  <cellStyle name="Примечание 2" xfId="35"/>
    <cellStyle name="Примечание 3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9"/>
  <sheetViews>
    <sheetView tabSelected="1" zoomScale="90" zoomScaleNormal="90" workbookViewId="0"/>
  </sheetViews>
  <sheetFormatPr defaultColWidth="9.140625" defaultRowHeight="12.75" x14ac:dyDescent="0.2"/>
  <cols>
    <col min="1" max="1" width="58.5703125" style="6" customWidth="1"/>
    <col min="2" max="2" width="11.85546875" style="6" bestFit="1" customWidth="1"/>
    <col min="3" max="3" width="9.7109375" style="6" bestFit="1" customWidth="1"/>
    <col min="4" max="4" width="58.5703125" style="6" customWidth="1"/>
    <col min="5" max="5" width="17.28515625" style="6" bestFit="1" customWidth="1"/>
    <col min="6" max="6" width="9.7109375" style="6" bestFit="1" customWidth="1"/>
    <col min="7" max="7" width="11.85546875" style="6" bestFit="1" customWidth="1"/>
    <col min="8" max="8" width="13.5703125" style="6" bestFit="1" customWidth="1"/>
    <col min="9" max="16384" width="9.140625" style="6"/>
  </cols>
  <sheetData>
    <row r="1" spans="1:8" s="1" customFormat="1" ht="41.25" customHeight="1" x14ac:dyDescent="0.25">
      <c r="B1" s="2"/>
      <c r="C1" s="2"/>
      <c r="D1" s="2"/>
      <c r="E1" s="22" t="s">
        <v>142</v>
      </c>
      <c r="F1" s="22"/>
      <c r="G1" s="22"/>
      <c r="H1" s="22"/>
    </row>
    <row r="2" spans="1:8" s="3" customFormat="1" ht="25.5" customHeight="1" x14ac:dyDescent="0.25">
      <c r="A2" s="21" t="s">
        <v>141</v>
      </c>
      <c r="B2" s="21"/>
      <c r="C2" s="21"/>
      <c r="D2" s="21"/>
      <c r="E2" s="21"/>
      <c r="F2" s="21"/>
      <c r="G2" s="21"/>
      <c r="H2" s="21"/>
    </row>
    <row r="3" spans="1:8" s="3" customFormat="1" ht="8.25" customHeight="1" x14ac:dyDescent="0.25">
      <c r="B3" s="9"/>
      <c r="C3" s="4"/>
      <c r="D3" s="4"/>
      <c r="E3" s="9"/>
      <c r="F3" s="4"/>
      <c r="G3" s="4"/>
      <c r="H3" s="4"/>
    </row>
    <row r="4" spans="1:8" s="3" customFormat="1" ht="63.75" x14ac:dyDescent="0.25">
      <c r="A4" s="5" t="s">
        <v>140</v>
      </c>
      <c r="B4" s="5" t="s">
        <v>143</v>
      </c>
      <c r="C4" s="5" t="s">
        <v>0</v>
      </c>
      <c r="D4" s="5" t="s">
        <v>144</v>
      </c>
      <c r="E4" s="5" t="s">
        <v>145</v>
      </c>
      <c r="F4" s="5" t="s">
        <v>0</v>
      </c>
      <c r="G4" s="5" t="s">
        <v>1</v>
      </c>
      <c r="H4" s="5" t="s">
        <v>2</v>
      </c>
    </row>
    <row r="5" spans="1:8" s="3" customFormat="1" x14ac:dyDescent="0.25">
      <c r="A5" s="5" t="s">
        <v>3</v>
      </c>
      <c r="B5" s="5">
        <v>1</v>
      </c>
      <c r="C5" s="5">
        <v>2</v>
      </c>
      <c r="D5" s="5" t="s">
        <v>4</v>
      </c>
      <c r="E5" s="5">
        <v>3</v>
      </c>
      <c r="F5" s="5">
        <v>4</v>
      </c>
      <c r="G5" s="5">
        <v>5</v>
      </c>
      <c r="H5" s="5">
        <v>6</v>
      </c>
    </row>
    <row r="6" spans="1:8" ht="30" x14ac:dyDescent="0.25">
      <c r="A6" s="18" t="s">
        <v>21</v>
      </c>
      <c r="B6" s="16">
        <f>B7</f>
        <v>2500</v>
      </c>
      <c r="C6" s="17">
        <f t="shared" ref="C6:C17" si="0">B6/$B$174*100</f>
        <v>2.803309424209724E-2</v>
      </c>
      <c r="D6" s="18" t="s">
        <v>21</v>
      </c>
      <c r="E6" s="16">
        <f>E7</f>
        <v>1480</v>
      </c>
      <c r="F6" s="16">
        <f t="shared" ref="F6:F17" si="1">E6/$E$174*100</f>
        <v>2.2154155789716041E-2</v>
      </c>
      <c r="G6" s="16">
        <f t="shared" ref="G6:G51" si="2">E6-B6</f>
        <v>-1020</v>
      </c>
      <c r="H6" s="17">
        <f t="shared" ref="H6:H51" si="3">IF(B6=0,"---",G6/B6*100)</f>
        <v>-40.799999999999997</v>
      </c>
    </row>
    <row r="7" spans="1:8" ht="30" x14ac:dyDescent="0.25">
      <c r="A7" s="13" t="s">
        <v>22</v>
      </c>
      <c r="B7" s="8">
        <f>B8</f>
        <v>2500</v>
      </c>
      <c r="C7" s="7">
        <f t="shared" si="0"/>
        <v>2.803309424209724E-2</v>
      </c>
      <c r="D7" s="13" t="s">
        <v>22</v>
      </c>
      <c r="E7" s="8">
        <f>E8</f>
        <v>1480</v>
      </c>
      <c r="F7" s="8">
        <f t="shared" si="1"/>
        <v>2.2154155789716041E-2</v>
      </c>
      <c r="G7" s="8">
        <f t="shared" si="2"/>
        <v>-1020</v>
      </c>
      <c r="H7" s="7">
        <f t="shared" si="3"/>
        <v>-40.799999999999997</v>
      </c>
    </row>
    <row r="8" spans="1:8" ht="60" x14ac:dyDescent="0.25">
      <c r="A8" s="12" t="s">
        <v>23</v>
      </c>
      <c r="B8" s="8">
        <f>B9</f>
        <v>2500</v>
      </c>
      <c r="C8" s="7">
        <f t="shared" si="0"/>
        <v>2.803309424209724E-2</v>
      </c>
      <c r="D8" s="12" t="s">
        <v>23</v>
      </c>
      <c r="E8" s="8">
        <f>E9</f>
        <v>1480</v>
      </c>
      <c r="F8" s="8">
        <f t="shared" si="1"/>
        <v>2.2154155789716041E-2</v>
      </c>
      <c r="G8" s="8">
        <f t="shared" si="2"/>
        <v>-1020</v>
      </c>
      <c r="H8" s="7">
        <f t="shared" si="3"/>
        <v>-40.799999999999997</v>
      </c>
    </row>
    <row r="9" spans="1:8" ht="75" x14ac:dyDescent="0.25">
      <c r="A9" s="14" t="s">
        <v>20</v>
      </c>
      <c r="B9" s="8">
        <v>2500</v>
      </c>
      <c r="C9" s="7">
        <f t="shared" si="0"/>
        <v>2.803309424209724E-2</v>
      </c>
      <c r="D9" s="14" t="s">
        <v>20</v>
      </c>
      <c r="E9" s="8">
        <v>1480</v>
      </c>
      <c r="F9" s="8">
        <f t="shared" si="1"/>
        <v>2.2154155789716041E-2</v>
      </c>
      <c r="G9" s="8">
        <f t="shared" si="2"/>
        <v>-1020</v>
      </c>
      <c r="H9" s="7">
        <f t="shared" si="3"/>
        <v>-40.799999999999997</v>
      </c>
    </row>
    <row r="10" spans="1:8" ht="30" x14ac:dyDescent="0.25">
      <c r="A10" s="15" t="s">
        <v>66</v>
      </c>
      <c r="B10" s="16">
        <f>B11</f>
        <v>1500</v>
      </c>
      <c r="C10" s="17">
        <f t="shared" si="0"/>
        <v>1.6819856545258343E-2</v>
      </c>
      <c r="D10" s="15" t="s">
        <v>66</v>
      </c>
      <c r="E10" s="16">
        <f>E11</f>
        <v>1500</v>
      </c>
      <c r="F10" s="16">
        <f t="shared" si="1"/>
        <v>2.2453536273360851E-2</v>
      </c>
      <c r="G10" s="16">
        <f t="shared" si="2"/>
        <v>0</v>
      </c>
      <c r="H10" s="17">
        <f t="shared" si="3"/>
        <v>0</v>
      </c>
    </row>
    <row r="11" spans="1:8" ht="60" x14ac:dyDescent="0.25">
      <c r="A11" s="13" t="s">
        <v>67</v>
      </c>
      <c r="B11" s="8">
        <f>B12</f>
        <v>1500</v>
      </c>
      <c r="C11" s="7">
        <f t="shared" si="0"/>
        <v>1.6819856545258343E-2</v>
      </c>
      <c r="D11" s="13" t="s">
        <v>67</v>
      </c>
      <c r="E11" s="8">
        <f>E12</f>
        <v>1500</v>
      </c>
      <c r="F11" s="8">
        <f t="shared" si="1"/>
        <v>2.2453536273360851E-2</v>
      </c>
      <c r="G11" s="8">
        <f t="shared" si="2"/>
        <v>0</v>
      </c>
      <c r="H11" s="7">
        <f t="shared" si="3"/>
        <v>0</v>
      </c>
    </row>
    <row r="12" spans="1:8" ht="75" x14ac:dyDescent="0.25">
      <c r="A12" s="12" t="s">
        <v>68</v>
      </c>
      <c r="B12" s="8">
        <f>B13</f>
        <v>1500</v>
      </c>
      <c r="C12" s="7">
        <f t="shared" si="0"/>
        <v>1.6819856545258343E-2</v>
      </c>
      <c r="D12" s="12" t="s">
        <v>146</v>
      </c>
      <c r="E12" s="8">
        <f>E13</f>
        <v>1500</v>
      </c>
      <c r="F12" s="8">
        <f t="shared" si="1"/>
        <v>2.2453536273360851E-2</v>
      </c>
      <c r="G12" s="8">
        <f t="shared" si="2"/>
        <v>0</v>
      </c>
      <c r="H12" s="7">
        <f t="shared" si="3"/>
        <v>0</v>
      </c>
    </row>
    <row r="13" spans="1:8" ht="30" x14ac:dyDescent="0.25">
      <c r="A13" s="14" t="s">
        <v>69</v>
      </c>
      <c r="B13" s="8">
        <v>1500</v>
      </c>
      <c r="C13" s="7">
        <f t="shared" si="0"/>
        <v>1.6819856545258343E-2</v>
      </c>
      <c r="D13" s="14" t="s">
        <v>147</v>
      </c>
      <c r="E13" s="8">
        <v>1500</v>
      </c>
      <c r="F13" s="8">
        <f t="shared" si="1"/>
        <v>2.2453536273360851E-2</v>
      </c>
      <c r="G13" s="8">
        <f t="shared" si="2"/>
        <v>0</v>
      </c>
      <c r="H13" s="7">
        <f t="shared" si="3"/>
        <v>0</v>
      </c>
    </row>
    <row r="14" spans="1:8" ht="45" x14ac:dyDescent="0.25">
      <c r="A14" s="15" t="s">
        <v>6</v>
      </c>
      <c r="B14" s="16">
        <f>B15+B23+B27+B30</f>
        <v>1654752.58</v>
      </c>
      <c r="C14" s="17">
        <f t="shared" si="0"/>
        <v>18.55513400899742</v>
      </c>
      <c r="D14" s="15" t="s">
        <v>6</v>
      </c>
      <c r="E14" s="16">
        <f>E15+E23+E27+E30</f>
        <v>624079.25321</v>
      </c>
      <c r="F14" s="16">
        <f t="shared" si="1"/>
        <v>9.3418574329351252</v>
      </c>
      <c r="G14" s="16">
        <f t="shared" si="2"/>
        <v>-1030673.3267900001</v>
      </c>
      <c r="H14" s="17">
        <f t="shared" si="3"/>
        <v>-62.285645554938498</v>
      </c>
    </row>
    <row r="15" spans="1:8" ht="45" x14ac:dyDescent="0.25">
      <c r="A15" s="13" t="s">
        <v>24</v>
      </c>
      <c r="B15" s="8">
        <f>B16+B19</f>
        <v>1119977.1000000001</v>
      </c>
      <c r="C15" s="7">
        <f t="shared" si="0"/>
        <v>12.558569437316306</v>
      </c>
      <c r="D15" s="13" t="s">
        <v>24</v>
      </c>
      <c r="E15" s="8">
        <f>E16+E19</f>
        <v>9553.4384299999983</v>
      </c>
      <c r="F15" s="8">
        <f t="shared" si="1"/>
        <v>0.14300565088221634</v>
      </c>
      <c r="G15" s="8">
        <f t="shared" si="2"/>
        <v>-1110423.66157</v>
      </c>
      <c r="H15" s="7">
        <f t="shared" si="3"/>
        <v>-99.146996985027641</v>
      </c>
    </row>
    <row r="16" spans="1:8" ht="45" x14ac:dyDescent="0.25">
      <c r="A16" s="12" t="s">
        <v>70</v>
      </c>
      <c r="B16" s="8">
        <f>B17</f>
        <v>10</v>
      </c>
      <c r="C16" s="7">
        <f t="shared" si="0"/>
        <v>1.1213237696838895E-4</v>
      </c>
      <c r="D16" s="12" t="s">
        <v>70</v>
      </c>
      <c r="E16" s="8">
        <f>E17+E18</f>
        <v>20</v>
      </c>
      <c r="F16" s="8">
        <f t="shared" si="1"/>
        <v>2.9938048364481134E-4</v>
      </c>
      <c r="G16" s="8">
        <f t="shared" si="2"/>
        <v>10</v>
      </c>
      <c r="H16" s="7">
        <f t="shared" si="3"/>
        <v>100</v>
      </c>
    </row>
    <row r="17" spans="1:8" ht="180" x14ac:dyDescent="0.25">
      <c r="A17" s="14" t="s">
        <v>71</v>
      </c>
      <c r="B17" s="8">
        <v>10</v>
      </c>
      <c r="C17" s="7">
        <f t="shared" si="0"/>
        <v>1.1213237696838895E-4</v>
      </c>
      <c r="D17" s="14" t="s">
        <v>148</v>
      </c>
      <c r="E17" s="8">
        <v>10</v>
      </c>
      <c r="F17" s="8">
        <f t="shared" si="1"/>
        <v>1.4969024182240567E-4</v>
      </c>
      <c r="G17" s="8">
        <f t="shared" si="2"/>
        <v>0</v>
      </c>
      <c r="H17" s="7">
        <f t="shared" si="3"/>
        <v>0</v>
      </c>
    </row>
    <row r="18" spans="1:8" ht="120" x14ac:dyDescent="0.25">
      <c r="A18" s="14"/>
      <c r="B18" s="8"/>
      <c r="C18" s="7"/>
      <c r="D18" s="14" t="s">
        <v>149</v>
      </c>
      <c r="E18" s="8">
        <v>10</v>
      </c>
      <c r="F18" s="8"/>
      <c r="G18" s="8">
        <f t="shared" si="2"/>
        <v>10</v>
      </c>
      <c r="H18" s="7" t="str">
        <f t="shared" si="3"/>
        <v>---</v>
      </c>
    </row>
    <row r="19" spans="1:8" ht="15" x14ac:dyDescent="0.25">
      <c r="A19" s="12" t="s">
        <v>25</v>
      </c>
      <c r="B19" s="8">
        <f>B20+B21+B22</f>
        <v>1119967.1000000001</v>
      </c>
      <c r="C19" s="7">
        <f t="shared" ref="C19:C41" si="4">B19/$B$174*100</f>
        <v>12.558457304939338</v>
      </c>
      <c r="D19" s="12" t="s">
        <v>25</v>
      </c>
      <c r="E19" s="8">
        <f>SUM(E20:E22)</f>
        <v>9533.4384299999983</v>
      </c>
      <c r="F19" s="8">
        <f t="shared" ref="F19:F50" si="5">E19/$E$174*100</f>
        <v>0.14270627039857153</v>
      </c>
      <c r="G19" s="8">
        <f t="shared" si="2"/>
        <v>-1110433.66157</v>
      </c>
      <c r="H19" s="7">
        <f t="shared" si="3"/>
        <v>-99.148775135448162</v>
      </c>
    </row>
    <row r="20" spans="1:8" ht="75" x14ac:dyDescent="0.25">
      <c r="A20" s="14" t="s">
        <v>72</v>
      </c>
      <c r="B20" s="7">
        <v>310761</v>
      </c>
      <c r="C20" s="7">
        <f t="shared" si="4"/>
        <v>3.4846369599073515</v>
      </c>
      <c r="D20" s="14" t="s">
        <v>72</v>
      </c>
      <c r="E20" s="7">
        <v>4300.1287199999997</v>
      </c>
      <c r="F20" s="8">
        <f t="shared" si="5"/>
        <v>6.4368730796427173E-2</v>
      </c>
      <c r="G20" s="8">
        <f t="shared" si="2"/>
        <v>-306460.87128000002</v>
      </c>
      <c r="H20" s="7">
        <f t="shared" si="3"/>
        <v>-98.61625856526399</v>
      </c>
    </row>
    <row r="21" spans="1:8" ht="90" x14ac:dyDescent="0.25">
      <c r="A21" s="14" t="s">
        <v>73</v>
      </c>
      <c r="B21" s="7">
        <v>55242</v>
      </c>
      <c r="C21" s="7">
        <f t="shared" si="4"/>
        <v>0.61944167684877427</v>
      </c>
      <c r="D21" s="14" t="s">
        <v>73</v>
      </c>
      <c r="E21" s="7">
        <v>2372.8926299999998</v>
      </c>
      <c r="F21" s="8">
        <f t="shared" si="5"/>
        <v>3.5519887160330416E-2</v>
      </c>
      <c r="G21" s="8">
        <f t="shared" si="2"/>
        <v>-52869.107369999998</v>
      </c>
      <c r="H21" s="7">
        <f t="shared" si="3"/>
        <v>-95.704549744759419</v>
      </c>
    </row>
    <row r="22" spans="1:8" ht="120" x14ac:dyDescent="0.25">
      <c r="A22" s="14" t="s">
        <v>74</v>
      </c>
      <c r="B22" s="8">
        <v>753964.1</v>
      </c>
      <c r="C22" s="7">
        <f t="shared" si="4"/>
        <v>8.4543786681832103</v>
      </c>
      <c r="D22" s="14" t="s">
        <v>74</v>
      </c>
      <c r="E22" s="8">
        <v>2860.4170800000002</v>
      </c>
      <c r="F22" s="8">
        <f t="shared" si="5"/>
        <v>4.2817652441813958E-2</v>
      </c>
      <c r="G22" s="8">
        <f t="shared" si="2"/>
        <v>-751103.68291999993</v>
      </c>
      <c r="H22" s="7">
        <f t="shared" si="3"/>
        <v>-99.620616276026936</v>
      </c>
    </row>
    <row r="23" spans="1:8" ht="45" x14ac:dyDescent="0.25">
      <c r="A23" s="13" t="s">
        <v>75</v>
      </c>
      <c r="B23" s="8">
        <f>B24</f>
        <v>395099.68</v>
      </c>
      <c r="C23" s="7">
        <f t="shared" si="4"/>
        <v>4.4303466257849848</v>
      </c>
      <c r="D23" s="13" t="s">
        <v>75</v>
      </c>
      <c r="E23" s="8">
        <f>E24</f>
        <v>505286.41477999999</v>
      </c>
      <c r="F23" s="8">
        <f t="shared" si="5"/>
        <v>7.5636445617994585</v>
      </c>
      <c r="G23" s="8">
        <f t="shared" si="2"/>
        <v>110186.73478</v>
      </c>
      <c r="H23" s="7">
        <f t="shared" si="3"/>
        <v>27.888338147983315</v>
      </c>
    </row>
    <row r="24" spans="1:8" ht="45" x14ac:dyDescent="0.25">
      <c r="A24" s="12" t="s">
        <v>76</v>
      </c>
      <c r="B24" s="8">
        <f>B25+B26</f>
        <v>395099.68</v>
      </c>
      <c r="C24" s="7">
        <f t="shared" si="4"/>
        <v>4.4303466257849848</v>
      </c>
      <c r="D24" s="12" t="s">
        <v>76</v>
      </c>
      <c r="E24" s="8">
        <f>E25+E26</f>
        <v>505286.41477999999</v>
      </c>
      <c r="F24" s="8">
        <f t="shared" si="5"/>
        <v>7.5636445617994585</v>
      </c>
      <c r="G24" s="8">
        <f t="shared" si="2"/>
        <v>110186.73478</v>
      </c>
      <c r="H24" s="7">
        <f t="shared" si="3"/>
        <v>27.888338147983315</v>
      </c>
    </row>
    <row r="25" spans="1:8" ht="60" x14ac:dyDescent="0.25">
      <c r="A25" s="14" t="s">
        <v>77</v>
      </c>
      <c r="B25" s="8">
        <v>263932.08166999999</v>
      </c>
      <c r="C25" s="7">
        <f t="shared" si="4"/>
        <v>2.9595331675872059</v>
      </c>
      <c r="D25" s="14" t="s">
        <v>77</v>
      </c>
      <c r="E25" s="8">
        <v>263932.08166000003</v>
      </c>
      <c r="F25" s="8">
        <f t="shared" si="5"/>
        <v>3.9508057128376328</v>
      </c>
      <c r="G25" s="8">
        <f t="shared" si="2"/>
        <v>-9.9999597296118736E-6</v>
      </c>
      <c r="H25" s="7">
        <f t="shared" si="3"/>
        <v>-3.7888382747327547E-9</v>
      </c>
    </row>
    <row r="26" spans="1:8" ht="30" x14ac:dyDescent="0.25">
      <c r="A26" s="14" t="s">
        <v>78</v>
      </c>
      <c r="B26" s="8">
        <v>131167.59833000001</v>
      </c>
      <c r="C26" s="7">
        <f t="shared" si="4"/>
        <v>1.4708134581977785</v>
      </c>
      <c r="D26" s="14" t="s">
        <v>78</v>
      </c>
      <c r="E26" s="8">
        <v>241354.33312</v>
      </c>
      <c r="F26" s="8">
        <f t="shared" si="5"/>
        <v>3.6128388489618253</v>
      </c>
      <c r="G26" s="8">
        <f t="shared" si="2"/>
        <v>110186.73478999999</v>
      </c>
      <c r="H26" s="7">
        <f t="shared" si="3"/>
        <v>84.004537853003143</v>
      </c>
    </row>
    <row r="27" spans="1:8" ht="15" x14ac:dyDescent="0.25">
      <c r="A27" s="13" t="s">
        <v>26</v>
      </c>
      <c r="B27" s="7">
        <f>B28</f>
        <v>111175.8</v>
      </c>
      <c r="C27" s="7">
        <f t="shared" si="4"/>
        <v>1.2466406715362217</v>
      </c>
      <c r="D27" s="13" t="s">
        <v>26</v>
      </c>
      <c r="E27" s="7">
        <f>E28</f>
        <v>109229.4</v>
      </c>
      <c r="F27" s="8">
        <f t="shared" si="5"/>
        <v>1.6350575300116279</v>
      </c>
      <c r="G27" s="8">
        <f t="shared" si="2"/>
        <v>-1946.4000000000087</v>
      </c>
      <c r="H27" s="7">
        <f t="shared" si="3"/>
        <v>-1.7507407187535498</v>
      </c>
    </row>
    <row r="28" spans="1:8" ht="45" x14ac:dyDescent="0.25">
      <c r="A28" s="12" t="s">
        <v>27</v>
      </c>
      <c r="B28" s="8">
        <f>B29</f>
        <v>111175.8</v>
      </c>
      <c r="C28" s="7">
        <f t="shared" si="4"/>
        <v>1.2466406715362217</v>
      </c>
      <c r="D28" s="12" t="s">
        <v>27</v>
      </c>
      <c r="E28" s="8">
        <f>E29</f>
        <v>109229.4</v>
      </c>
      <c r="F28" s="8">
        <f t="shared" si="5"/>
        <v>1.6350575300116279</v>
      </c>
      <c r="G28" s="8">
        <f t="shared" si="2"/>
        <v>-1946.4000000000087</v>
      </c>
      <c r="H28" s="7">
        <f t="shared" si="3"/>
        <v>-1.7507407187535498</v>
      </c>
    </row>
    <row r="29" spans="1:8" ht="30" x14ac:dyDescent="0.25">
      <c r="A29" s="14" t="s">
        <v>16</v>
      </c>
      <c r="B29" s="7">
        <v>111175.8</v>
      </c>
      <c r="C29" s="7">
        <f t="shared" si="4"/>
        <v>1.2466406715362217</v>
      </c>
      <c r="D29" s="14" t="s">
        <v>16</v>
      </c>
      <c r="E29" s="7">
        <v>109229.4</v>
      </c>
      <c r="F29" s="8">
        <f t="shared" si="5"/>
        <v>1.6350575300116279</v>
      </c>
      <c r="G29" s="8">
        <f t="shared" si="2"/>
        <v>-1946.4000000000087</v>
      </c>
      <c r="H29" s="7">
        <f t="shared" si="3"/>
        <v>-1.7507407187535498</v>
      </c>
    </row>
    <row r="30" spans="1:8" ht="15" x14ac:dyDescent="0.25">
      <c r="A30" s="13" t="s">
        <v>28</v>
      </c>
      <c r="B30" s="7">
        <f>B31</f>
        <v>28500</v>
      </c>
      <c r="C30" s="7">
        <f t="shared" si="4"/>
        <v>0.31957727435990851</v>
      </c>
      <c r="D30" s="13" t="s">
        <v>28</v>
      </c>
      <c r="E30" s="7">
        <f>E31</f>
        <v>10</v>
      </c>
      <c r="F30" s="8">
        <f t="shared" si="5"/>
        <v>1.4969024182240567E-4</v>
      </c>
      <c r="G30" s="8">
        <f t="shared" si="2"/>
        <v>-28490</v>
      </c>
      <c r="H30" s="7">
        <f t="shared" si="3"/>
        <v>-99.964912280701753</v>
      </c>
    </row>
    <row r="31" spans="1:8" ht="60" x14ac:dyDescent="0.25">
      <c r="A31" s="12" t="s">
        <v>29</v>
      </c>
      <c r="B31" s="7">
        <f>B32</f>
        <v>28500</v>
      </c>
      <c r="C31" s="7">
        <f t="shared" si="4"/>
        <v>0.31957727435990851</v>
      </c>
      <c r="D31" s="12" t="s">
        <v>29</v>
      </c>
      <c r="E31" s="7">
        <f>E32</f>
        <v>10</v>
      </c>
      <c r="F31" s="8">
        <f t="shared" si="5"/>
        <v>1.4969024182240567E-4</v>
      </c>
      <c r="G31" s="8">
        <f t="shared" si="2"/>
        <v>-28490</v>
      </c>
      <c r="H31" s="7">
        <f t="shared" si="3"/>
        <v>-99.964912280701753</v>
      </c>
    </row>
    <row r="32" spans="1:8" ht="60" x14ac:dyDescent="0.25">
      <c r="A32" s="14" t="s">
        <v>79</v>
      </c>
      <c r="B32" s="8">
        <v>28500</v>
      </c>
      <c r="C32" s="7">
        <f t="shared" si="4"/>
        <v>0.31957727435990851</v>
      </c>
      <c r="D32" s="14" t="s">
        <v>79</v>
      </c>
      <c r="E32" s="8">
        <v>10</v>
      </c>
      <c r="F32" s="8">
        <f t="shared" si="5"/>
        <v>1.4969024182240567E-4</v>
      </c>
      <c r="G32" s="8">
        <f t="shared" si="2"/>
        <v>-28490</v>
      </c>
      <c r="H32" s="7">
        <f t="shared" si="3"/>
        <v>-99.964912280701753</v>
      </c>
    </row>
    <row r="33" spans="1:8" ht="30" x14ac:dyDescent="0.25">
      <c r="A33" s="18" t="s">
        <v>7</v>
      </c>
      <c r="B33" s="16">
        <f>B34+B46+B49</f>
        <v>186532.61596999998</v>
      </c>
      <c r="C33" s="17">
        <f t="shared" si="4"/>
        <v>2.0916345610847769</v>
      </c>
      <c r="D33" s="18" t="s">
        <v>7</v>
      </c>
      <c r="E33" s="16">
        <f>E34+E46+E49</f>
        <v>385725.54054999998</v>
      </c>
      <c r="F33" s="16">
        <f t="shared" si="5"/>
        <v>5.7739349442007644</v>
      </c>
      <c r="G33" s="16">
        <f t="shared" si="2"/>
        <v>199192.92457999999</v>
      </c>
      <c r="H33" s="17">
        <f t="shared" si="3"/>
        <v>106.78718225451584</v>
      </c>
    </row>
    <row r="34" spans="1:8" ht="30" x14ac:dyDescent="0.25">
      <c r="A34" s="13" t="s">
        <v>30</v>
      </c>
      <c r="B34" s="8">
        <f>B35+B37+B39+B41</f>
        <v>124131.01947</v>
      </c>
      <c r="C34" s="7">
        <f t="shared" si="4"/>
        <v>1.391910626868047</v>
      </c>
      <c r="D34" s="13" t="s">
        <v>30</v>
      </c>
      <c r="E34" s="8">
        <f>E35+E37+E39+E41</f>
        <v>281215.97532999999</v>
      </c>
      <c r="F34" s="8">
        <f t="shared" si="5"/>
        <v>4.2095287351471367</v>
      </c>
      <c r="G34" s="8">
        <f t="shared" si="2"/>
        <v>157084.95585999999</v>
      </c>
      <c r="H34" s="7">
        <f t="shared" si="3"/>
        <v>126.54770461944389</v>
      </c>
    </row>
    <row r="35" spans="1:8" ht="105" x14ac:dyDescent="0.25">
      <c r="A35" s="12" t="s">
        <v>80</v>
      </c>
      <c r="B35" s="8">
        <f>B36</f>
        <v>3820</v>
      </c>
      <c r="C35" s="7">
        <f t="shared" si="4"/>
        <v>4.2834568001924575E-2</v>
      </c>
      <c r="D35" s="12" t="s">
        <v>80</v>
      </c>
      <c r="E35" s="8">
        <f>E36</f>
        <v>3820</v>
      </c>
      <c r="F35" s="8">
        <f t="shared" si="5"/>
        <v>5.7181672376158968E-2</v>
      </c>
      <c r="G35" s="8">
        <f t="shared" si="2"/>
        <v>0</v>
      </c>
      <c r="H35" s="7">
        <f t="shared" si="3"/>
        <v>0</v>
      </c>
    </row>
    <row r="36" spans="1:8" ht="75" x14ac:dyDescent="0.25">
      <c r="A36" s="14" t="s">
        <v>81</v>
      </c>
      <c r="B36" s="8">
        <v>3820</v>
      </c>
      <c r="C36" s="7">
        <f t="shared" si="4"/>
        <v>4.2834568001924575E-2</v>
      </c>
      <c r="D36" s="14" t="s">
        <v>81</v>
      </c>
      <c r="E36" s="8">
        <v>3820</v>
      </c>
      <c r="F36" s="8">
        <f t="shared" si="5"/>
        <v>5.7181672376158968E-2</v>
      </c>
      <c r="G36" s="8">
        <f t="shared" si="2"/>
        <v>0</v>
      </c>
      <c r="H36" s="7">
        <f t="shared" si="3"/>
        <v>0</v>
      </c>
    </row>
    <row r="37" spans="1:8" ht="45" x14ac:dyDescent="0.25">
      <c r="A37" s="12" t="s">
        <v>82</v>
      </c>
      <c r="B37" s="7">
        <f>B38</f>
        <v>2000</v>
      </c>
      <c r="C37" s="7">
        <f t="shared" si="4"/>
        <v>2.242647539367779E-2</v>
      </c>
      <c r="D37" s="12" t="s">
        <v>82</v>
      </c>
      <c r="E37" s="7">
        <f>E38</f>
        <v>2000</v>
      </c>
      <c r="F37" s="8">
        <f t="shared" si="5"/>
        <v>2.9938048364481135E-2</v>
      </c>
      <c r="G37" s="8">
        <f t="shared" si="2"/>
        <v>0</v>
      </c>
      <c r="H37" s="7">
        <f t="shared" si="3"/>
        <v>0</v>
      </c>
    </row>
    <row r="38" spans="1:8" ht="30" x14ac:dyDescent="0.25">
      <c r="A38" s="14" t="s">
        <v>83</v>
      </c>
      <c r="B38" s="8">
        <v>2000</v>
      </c>
      <c r="C38" s="7">
        <f t="shared" si="4"/>
        <v>2.242647539367779E-2</v>
      </c>
      <c r="D38" s="14" t="s">
        <v>83</v>
      </c>
      <c r="E38" s="8">
        <v>2000</v>
      </c>
      <c r="F38" s="8">
        <f t="shared" si="5"/>
        <v>2.9938048364481135E-2</v>
      </c>
      <c r="G38" s="8">
        <f t="shared" si="2"/>
        <v>0</v>
      </c>
      <c r="H38" s="7">
        <f t="shared" si="3"/>
        <v>0</v>
      </c>
    </row>
    <row r="39" spans="1:8" ht="225" x14ac:dyDescent="0.25">
      <c r="A39" s="12" t="s">
        <v>31</v>
      </c>
      <c r="B39" s="8">
        <f>B40</f>
        <v>21332.899000000001</v>
      </c>
      <c r="C39" s="7">
        <f t="shared" si="4"/>
        <v>0.23921086724965679</v>
      </c>
      <c r="D39" s="12" t="s">
        <v>31</v>
      </c>
      <c r="E39" s="8">
        <f>E40</f>
        <v>7953.3333300000004</v>
      </c>
      <c r="F39" s="8">
        <f t="shared" si="5"/>
        <v>0.11905363894618989</v>
      </c>
      <c r="G39" s="8">
        <f t="shared" si="2"/>
        <v>-13379.56567</v>
      </c>
      <c r="H39" s="7">
        <f t="shared" si="3"/>
        <v>-62.717990977222549</v>
      </c>
    </row>
    <row r="40" spans="1:8" ht="45" x14ac:dyDescent="0.25">
      <c r="A40" s="14" t="s">
        <v>17</v>
      </c>
      <c r="B40" s="8">
        <v>21332.899000000001</v>
      </c>
      <c r="C40" s="7">
        <f t="shared" si="4"/>
        <v>0.23921086724965679</v>
      </c>
      <c r="D40" s="14" t="s">
        <v>17</v>
      </c>
      <c r="E40" s="8">
        <v>7953.3333300000004</v>
      </c>
      <c r="F40" s="8">
        <f t="shared" si="5"/>
        <v>0.11905363894618989</v>
      </c>
      <c r="G40" s="8">
        <f t="shared" si="2"/>
        <v>-13379.56567</v>
      </c>
      <c r="H40" s="7">
        <f t="shared" si="3"/>
        <v>-62.717990977222549</v>
      </c>
    </row>
    <row r="41" spans="1:8" ht="15" x14ac:dyDescent="0.25">
      <c r="A41" s="12" t="s">
        <v>32</v>
      </c>
      <c r="B41" s="8">
        <f>B43+B44</f>
        <v>96978.120469999994</v>
      </c>
      <c r="C41" s="7">
        <f t="shared" si="4"/>
        <v>1.0874387162227876</v>
      </c>
      <c r="D41" s="12" t="s">
        <v>32</v>
      </c>
      <c r="E41" s="8">
        <f>SUM(E42:E45)</f>
        <v>267442.64199999999</v>
      </c>
      <c r="F41" s="8">
        <f t="shared" si="5"/>
        <v>4.0033553754603064</v>
      </c>
      <c r="G41" s="8">
        <f t="shared" si="2"/>
        <v>170464.52153</v>
      </c>
      <c r="H41" s="7">
        <f t="shared" si="3"/>
        <v>175.7762686097148</v>
      </c>
    </row>
    <row r="42" spans="1:8" ht="135" x14ac:dyDescent="0.25">
      <c r="A42" s="14"/>
      <c r="B42" s="8"/>
      <c r="C42" s="7"/>
      <c r="D42" s="14" t="s">
        <v>150</v>
      </c>
      <c r="E42" s="8">
        <v>24000</v>
      </c>
      <c r="F42" s="8">
        <f t="shared" si="5"/>
        <v>0.35925658037377362</v>
      </c>
      <c r="G42" s="8">
        <f t="shared" si="2"/>
        <v>24000</v>
      </c>
      <c r="H42" s="7" t="str">
        <f t="shared" si="3"/>
        <v>---</v>
      </c>
    </row>
    <row r="43" spans="1:8" ht="105" x14ac:dyDescent="0.25">
      <c r="A43" s="14" t="s">
        <v>84</v>
      </c>
      <c r="B43" s="8">
        <v>59304.057970000002</v>
      </c>
      <c r="C43" s="7">
        <f>B43/$B$174*100</f>
        <v>0.66499049840472313</v>
      </c>
      <c r="D43" s="14" t="s">
        <v>84</v>
      </c>
      <c r="E43" s="8">
        <v>139289.56599999999</v>
      </c>
      <c r="F43" s="8">
        <f t="shared" si="5"/>
        <v>2.0850288817877933</v>
      </c>
      <c r="G43" s="8">
        <f t="shared" si="2"/>
        <v>79985.508029999997</v>
      </c>
      <c r="H43" s="7">
        <f t="shared" si="3"/>
        <v>134.87358330598906</v>
      </c>
    </row>
    <row r="44" spans="1:8" ht="90" x14ac:dyDescent="0.25">
      <c r="A44" s="14" t="s">
        <v>85</v>
      </c>
      <c r="B44" s="8">
        <v>37674.0625</v>
      </c>
      <c r="C44" s="7">
        <f>B44/$B$174*100</f>
        <v>0.42244821781806452</v>
      </c>
      <c r="D44" s="14" t="s">
        <v>85</v>
      </c>
      <c r="E44" s="8">
        <v>32968.125</v>
      </c>
      <c r="F44" s="8">
        <f t="shared" si="5"/>
        <v>0.49350066036812978</v>
      </c>
      <c r="G44" s="8">
        <f t="shared" si="2"/>
        <v>-4705.9375</v>
      </c>
      <c r="H44" s="7">
        <f t="shared" si="3"/>
        <v>-12.491186741541345</v>
      </c>
    </row>
    <row r="45" spans="1:8" ht="90" x14ac:dyDescent="0.25">
      <c r="A45" s="14"/>
      <c r="B45" s="8"/>
      <c r="C45" s="7"/>
      <c r="D45" s="14" t="s">
        <v>151</v>
      </c>
      <c r="E45" s="8">
        <v>71184.951000000001</v>
      </c>
      <c r="F45" s="8">
        <f t="shared" si="5"/>
        <v>1.0655692529306098</v>
      </c>
      <c r="G45" s="8">
        <f t="shared" si="2"/>
        <v>71184.951000000001</v>
      </c>
      <c r="H45" s="7" t="str">
        <f t="shared" si="3"/>
        <v>---</v>
      </c>
    </row>
    <row r="46" spans="1:8" ht="30" x14ac:dyDescent="0.25">
      <c r="A46" s="13" t="s">
        <v>86</v>
      </c>
      <c r="B46" s="8">
        <f>B47</f>
        <v>23062.465499999998</v>
      </c>
      <c r="C46" s="7">
        <f t="shared" ref="C46:C66" si="6">B46/$B$174*100</f>
        <v>0.25860490752664644</v>
      </c>
      <c r="D46" s="13" t="s">
        <v>86</v>
      </c>
      <c r="E46" s="8">
        <f>E47</f>
        <v>69028.985509999999</v>
      </c>
      <c r="F46" s="8">
        <f t="shared" si="5"/>
        <v>1.0332965533747236</v>
      </c>
      <c r="G46" s="8">
        <f t="shared" si="2"/>
        <v>45966.52001</v>
      </c>
      <c r="H46" s="7">
        <f t="shared" si="3"/>
        <v>199.31312205106607</v>
      </c>
    </row>
    <row r="47" spans="1:8" ht="30" x14ac:dyDescent="0.25">
      <c r="A47" s="12" t="s">
        <v>87</v>
      </c>
      <c r="B47" s="8">
        <f>B48</f>
        <v>23062.465499999998</v>
      </c>
      <c r="C47" s="7">
        <f t="shared" si="6"/>
        <v>0.25860490752664644</v>
      </c>
      <c r="D47" s="12" t="s">
        <v>87</v>
      </c>
      <c r="E47" s="8">
        <f>E48</f>
        <v>69028.985509999999</v>
      </c>
      <c r="F47" s="8">
        <f t="shared" si="5"/>
        <v>1.0332965533747236</v>
      </c>
      <c r="G47" s="8">
        <f t="shared" si="2"/>
        <v>45966.52001</v>
      </c>
      <c r="H47" s="7">
        <f t="shared" si="3"/>
        <v>199.31312205106607</v>
      </c>
    </row>
    <row r="48" spans="1:8" ht="30" x14ac:dyDescent="0.25">
      <c r="A48" s="14" t="s">
        <v>88</v>
      </c>
      <c r="B48" s="8">
        <v>23062.465499999998</v>
      </c>
      <c r="C48" s="7">
        <f t="shared" si="6"/>
        <v>0.25860490752664644</v>
      </c>
      <c r="D48" s="14" t="s">
        <v>88</v>
      </c>
      <c r="E48" s="8">
        <v>69028.985509999999</v>
      </c>
      <c r="F48" s="8">
        <f t="shared" si="5"/>
        <v>1.0332965533747236</v>
      </c>
      <c r="G48" s="8">
        <f t="shared" si="2"/>
        <v>45966.52001</v>
      </c>
      <c r="H48" s="7">
        <f t="shared" si="3"/>
        <v>199.31312205106607</v>
      </c>
    </row>
    <row r="49" spans="1:8" ht="45" x14ac:dyDescent="0.25">
      <c r="A49" s="13" t="s">
        <v>89</v>
      </c>
      <c r="B49" s="8">
        <f>B50</f>
        <v>39339.131000000001</v>
      </c>
      <c r="C49" s="7">
        <f t="shared" si="6"/>
        <v>0.44111902669008363</v>
      </c>
      <c r="D49" s="13" t="s">
        <v>89</v>
      </c>
      <c r="E49" s="8">
        <f>E50</f>
        <v>35480.579709999998</v>
      </c>
      <c r="F49" s="8">
        <f t="shared" si="5"/>
        <v>0.531109655678904</v>
      </c>
      <c r="G49" s="8">
        <f t="shared" si="2"/>
        <v>-3858.5512900000031</v>
      </c>
      <c r="H49" s="7">
        <f t="shared" si="3"/>
        <v>-9.8084304149982433</v>
      </c>
    </row>
    <row r="50" spans="1:8" ht="30" x14ac:dyDescent="0.25">
      <c r="A50" s="12" t="s">
        <v>90</v>
      </c>
      <c r="B50" s="8">
        <f>B51</f>
        <v>39339.131000000001</v>
      </c>
      <c r="C50" s="7">
        <f t="shared" si="6"/>
        <v>0.44111902669008363</v>
      </c>
      <c r="D50" s="12" t="s">
        <v>90</v>
      </c>
      <c r="E50" s="8">
        <f>E51</f>
        <v>35480.579709999998</v>
      </c>
      <c r="F50" s="8">
        <f t="shared" si="5"/>
        <v>0.531109655678904</v>
      </c>
      <c r="G50" s="8">
        <f t="shared" si="2"/>
        <v>-3858.5512900000031</v>
      </c>
      <c r="H50" s="7">
        <f t="shared" si="3"/>
        <v>-9.8084304149982433</v>
      </c>
    </row>
    <row r="51" spans="1:8" ht="60" x14ac:dyDescent="0.25">
      <c r="A51" s="14" t="s">
        <v>91</v>
      </c>
      <c r="B51" s="8">
        <v>39339.131000000001</v>
      </c>
      <c r="C51" s="7">
        <f t="shared" si="6"/>
        <v>0.44111902669008363</v>
      </c>
      <c r="D51" s="14" t="s">
        <v>152</v>
      </c>
      <c r="E51" s="8">
        <v>35480.579709999998</v>
      </c>
      <c r="F51" s="8">
        <f t="shared" ref="F51:F68" si="7">E51/$E$174*100</f>
        <v>0.531109655678904</v>
      </c>
      <c r="G51" s="8">
        <f t="shared" si="2"/>
        <v>-3858.5512900000031</v>
      </c>
      <c r="H51" s="7">
        <f t="shared" si="3"/>
        <v>-9.8084304149982433</v>
      </c>
    </row>
    <row r="52" spans="1:8" ht="30" x14ac:dyDescent="0.25">
      <c r="A52" s="18" t="s">
        <v>92</v>
      </c>
      <c r="B52" s="16">
        <f>B53</f>
        <v>464892.6</v>
      </c>
      <c r="C52" s="17">
        <f t="shared" si="6"/>
        <v>5.2129512273014456</v>
      </c>
      <c r="D52" s="18" t="s">
        <v>92</v>
      </c>
      <c r="E52" s="16">
        <f>E53</f>
        <v>354150.16608</v>
      </c>
      <c r="F52" s="16">
        <f t="shared" si="7"/>
        <v>5.3012824001960333</v>
      </c>
      <c r="G52" s="16">
        <f t="shared" ref="G52:G123" si="8">E52-B52</f>
        <v>-110742.43391999998</v>
      </c>
      <c r="H52" s="17">
        <f t="shared" ref="H52:H123" si="9">IF(B52=0,"---",G52/B52*100)</f>
        <v>-23.821079087944181</v>
      </c>
    </row>
    <row r="53" spans="1:8" ht="30" x14ac:dyDescent="0.25">
      <c r="A53" s="13" t="s">
        <v>93</v>
      </c>
      <c r="B53" s="8">
        <f>B54+B57</f>
        <v>464892.6</v>
      </c>
      <c r="C53" s="7">
        <f t="shared" si="6"/>
        <v>5.2129512273014456</v>
      </c>
      <c r="D53" s="13" t="s">
        <v>93</v>
      </c>
      <c r="E53" s="8">
        <f>E54+E57</f>
        <v>354150.16608</v>
      </c>
      <c r="F53" s="8">
        <f t="shared" si="7"/>
        <v>5.3012824001960333</v>
      </c>
      <c r="G53" s="8">
        <f t="shared" si="8"/>
        <v>-110742.43391999998</v>
      </c>
      <c r="H53" s="7">
        <f t="shared" si="9"/>
        <v>-23.821079087944181</v>
      </c>
    </row>
    <row r="54" spans="1:8" ht="45" x14ac:dyDescent="0.25">
      <c r="A54" s="12" t="s">
        <v>94</v>
      </c>
      <c r="B54" s="8">
        <f>B55+B56</f>
        <v>125270.1</v>
      </c>
      <c r="C54" s="7">
        <f t="shared" si="6"/>
        <v>1.4046834076067782</v>
      </c>
      <c r="D54" s="12" t="s">
        <v>94</v>
      </c>
      <c r="E54" s="8">
        <f>E55+E56</f>
        <v>150360.46608000001</v>
      </c>
      <c r="F54" s="8">
        <f t="shared" si="7"/>
        <v>2.2507494528044831</v>
      </c>
      <c r="G54" s="8">
        <f t="shared" si="8"/>
        <v>25090.366080000007</v>
      </c>
      <c r="H54" s="7">
        <f t="shared" si="9"/>
        <v>20.029014170181078</v>
      </c>
    </row>
    <row r="55" spans="1:8" ht="60" x14ac:dyDescent="0.25">
      <c r="A55" s="14" t="s">
        <v>95</v>
      </c>
      <c r="B55" s="8">
        <v>125070.1</v>
      </c>
      <c r="C55" s="7">
        <f t="shared" si="6"/>
        <v>1.4024407600674103</v>
      </c>
      <c r="D55" s="14" t="s">
        <v>95</v>
      </c>
      <c r="E55" s="8">
        <v>97301.821540000004</v>
      </c>
      <c r="F55" s="8">
        <f t="shared" si="7"/>
        <v>1.4565133196083162</v>
      </c>
      <c r="G55" s="8">
        <f t="shared" si="8"/>
        <v>-27768.278460000001</v>
      </c>
      <c r="H55" s="7">
        <f t="shared" si="9"/>
        <v>-22.202171790060135</v>
      </c>
    </row>
    <row r="56" spans="1:8" ht="30" x14ac:dyDescent="0.25">
      <c r="A56" s="14" t="s">
        <v>96</v>
      </c>
      <c r="B56" s="8">
        <v>200</v>
      </c>
      <c r="C56" s="7">
        <f t="shared" si="6"/>
        <v>2.2426475393677791E-3</v>
      </c>
      <c r="D56" s="14" t="s">
        <v>96</v>
      </c>
      <c r="E56" s="8">
        <v>53058.644540000001</v>
      </c>
      <c r="F56" s="8">
        <f t="shared" si="7"/>
        <v>0.79423613319616648</v>
      </c>
      <c r="G56" s="8">
        <f t="shared" si="8"/>
        <v>52858.644540000001</v>
      </c>
      <c r="H56" s="7">
        <f t="shared" si="9"/>
        <v>26429.322270000001</v>
      </c>
    </row>
    <row r="57" spans="1:8" ht="15" x14ac:dyDescent="0.25">
      <c r="A57" s="12" t="s">
        <v>97</v>
      </c>
      <c r="B57" s="8">
        <f>B58</f>
        <v>339622.5</v>
      </c>
      <c r="C57" s="7">
        <f t="shared" si="6"/>
        <v>3.8082678196946675</v>
      </c>
      <c r="D57" s="12" t="s">
        <v>97</v>
      </c>
      <c r="E57" s="8">
        <f>E58</f>
        <v>203789.7</v>
      </c>
      <c r="F57" s="8">
        <f t="shared" si="7"/>
        <v>3.050532947391551</v>
      </c>
      <c r="G57" s="8">
        <f t="shared" si="8"/>
        <v>-135832.79999999999</v>
      </c>
      <c r="H57" s="7">
        <f t="shared" si="9"/>
        <v>-39.995229998012491</v>
      </c>
    </row>
    <row r="58" spans="1:8" ht="45" x14ac:dyDescent="0.25">
      <c r="A58" s="14" t="s">
        <v>98</v>
      </c>
      <c r="B58" s="8">
        <v>339622.5</v>
      </c>
      <c r="C58" s="7">
        <f t="shared" si="6"/>
        <v>3.8082678196946675</v>
      </c>
      <c r="D58" s="14" t="s">
        <v>98</v>
      </c>
      <c r="E58" s="8">
        <v>203789.7</v>
      </c>
      <c r="F58" s="8">
        <f t="shared" si="7"/>
        <v>3.050532947391551</v>
      </c>
      <c r="G58" s="8">
        <f t="shared" si="8"/>
        <v>-135832.79999999999</v>
      </c>
      <c r="H58" s="7">
        <f t="shared" si="9"/>
        <v>-39.995229998012491</v>
      </c>
    </row>
    <row r="59" spans="1:8" ht="30" x14ac:dyDescent="0.25">
      <c r="A59" s="18" t="s">
        <v>33</v>
      </c>
      <c r="B59" s="16">
        <f>B60+B65</f>
        <v>16667.275999999998</v>
      </c>
      <c r="C59" s="17">
        <f t="shared" si="6"/>
        <v>0.18689412754681817</v>
      </c>
      <c r="D59" s="18" t="s">
        <v>33</v>
      </c>
      <c r="E59" s="16">
        <f>E60+E65</f>
        <v>75308.38</v>
      </c>
      <c r="F59" s="16">
        <f t="shared" si="7"/>
        <v>1.1272929613453619</v>
      </c>
      <c r="G59" s="16">
        <f t="shared" si="8"/>
        <v>58641.104000000007</v>
      </c>
      <c r="H59" s="17">
        <f t="shared" si="9"/>
        <v>351.83376095769944</v>
      </c>
    </row>
    <row r="60" spans="1:8" ht="60" x14ac:dyDescent="0.25">
      <c r="A60" s="13" t="s">
        <v>99</v>
      </c>
      <c r="B60" s="8">
        <f>B61+B63</f>
        <v>5400</v>
      </c>
      <c r="C60" s="7">
        <f t="shared" si="6"/>
        <v>6.0551483562930039E-2</v>
      </c>
      <c r="D60" s="13" t="s">
        <v>99</v>
      </c>
      <c r="E60" s="8">
        <f>E61+E63</f>
        <v>7600</v>
      </c>
      <c r="F60" s="8">
        <f t="shared" si="7"/>
        <v>0.11376458378502831</v>
      </c>
      <c r="G60" s="8">
        <f t="shared" si="8"/>
        <v>2200</v>
      </c>
      <c r="H60" s="7">
        <f t="shared" si="9"/>
        <v>40.74074074074074</v>
      </c>
    </row>
    <row r="61" spans="1:8" ht="75" x14ac:dyDescent="0.25">
      <c r="A61" s="12" t="s">
        <v>100</v>
      </c>
      <c r="B61" s="8">
        <f>B62</f>
        <v>200</v>
      </c>
      <c r="C61" s="7">
        <f t="shared" si="6"/>
        <v>2.2426475393677791E-3</v>
      </c>
      <c r="D61" s="12" t="s">
        <v>100</v>
      </c>
      <c r="E61" s="8">
        <f>E62</f>
        <v>200</v>
      </c>
      <c r="F61" s="8">
        <f t="shared" si="7"/>
        <v>2.9938048364481135E-3</v>
      </c>
      <c r="G61" s="8">
        <f t="shared" si="8"/>
        <v>0</v>
      </c>
      <c r="H61" s="7">
        <f t="shared" si="9"/>
        <v>0</v>
      </c>
    </row>
    <row r="62" spans="1:8" ht="45" x14ac:dyDescent="0.25">
      <c r="A62" s="14" t="s">
        <v>101</v>
      </c>
      <c r="B62" s="8">
        <v>200</v>
      </c>
      <c r="C62" s="7">
        <f t="shared" si="6"/>
        <v>2.2426475393677791E-3</v>
      </c>
      <c r="D62" s="14" t="s">
        <v>101</v>
      </c>
      <c r="E62" s="8">
        <v>200</v>
      </c>
      <c r="F62" s="8">
        <f t="shared" si="7"/>
        <v>2.9938048364481135E-3</v>
      </c>
      <c r="G62" s="8">
        <f t="shared" si="8"/>
        <v>0</v>
      </c>
      <c r="H62" s="7">
        <f t="shared" si="9"/>
        <v>0</v>
      </c>
    </row>
    <row r="63" spans="1:8" ht="15" x14ac:dyDescent="0.25">
      <c r="A63" s="12" t="s">
        <v>102</v>
      </c>
      <c r="B63" s="8">
        <f>B64</f>
        <v>5200</v>
      </c>
      <c r="C63" s="7">
        <f t="shared" si="6"/>
        <v>5.8308836023562252E-2</v>
      </c>
      <c r="D63" s="12" t="s">
        <v>102</v>
      </c>
      <c r="E63" s="8">
        <f>E64</f>
        <v>7400</v>
      </c>
      <c r="F63" s="8">
        <f t="shared" si="7"/>
        <v>0.11077077894858019</v>
      </c>
      <c r="G63" s="8">
        <f t="shared" si="8"/>
        <v>2200</v>
      </c>
      <c r="H63" s="7">
        <f t="shared" si="9"/>
        <v>42.307692307692307</v>
      </c>
    </row>
    <row r="64" spans="1:8" ht="60" x14ac:dyDescent="0.25">
      <c r="A64" s="14" t="s">
        <v>103</v>
      </c>
      <c r="B64" s="8">
        <v>5200</v>
      </c>
      <c r="C64" s="7">
        <f t="shared" si="6"/>
        <v>5.8308836023562252E-2</v>
      </c>
      <c r="D64" s="14" t="s">
        <v>103</v>
      </c>
      <c r="E64" s="8">
        <v>7400</v>
      </c>
      <c r="F64" s="8">
        <f t="shared" si="7"/>
        <v>0.11077077894858019</v>
      </c>
      <c r="G64" s="8">
        <f t="shared" si="8"/>
        <v>2200</v>
      </c>
      <c r="H64" s="7">
        <f t="shared" si="9"/>
        <v>42.307692307692307</v>
      </c>
    </row>
    <row r="65" spans="1:8" ht="45" x14ac:dyDescent="0.25">
      <c r="A65" s="13" t="s">
        <v>104</v>
      </c>
      <c r="B65" s="8">
        <f>B66</f>
        <v>11267.276</v>
      </c>
      <c r="C65" s="7">
        <f t="shared" si="6"/>
        <v>0.12634264398388814</v>
      </c>
      <c r="D65" s="13" t="s">
        <v>104</v>
      </c>
      <c r="E65" s="8">
        <f>E66</f>
        <v>67708.38</v>
      </c>
      <c r="F65" s="8">
        <f t="shared" si="7"/>
        <v>1.0135283775603336</v>
      </c>
      <c r="G65" s="8">
        <f t="shared" si="8"/>
        <v>56441.104000000007</v>
      </c>
      <c r="H65" s="7">
        <f t="shared" si="9"/>
        <v>500.92945269113852</v>
      </c>
    </row>
    <row r="66" spans="1:8" ht="15" x14ac:dyDescent="0.25">
      <c r="A66" s="12" t="s">
        <v>102</v>
      </c>
      <c r="B66" s="8">
        <f>B69</f>
        <v>11267.276</v>
      </c>
      <c r="C66" s="7">
        <f t="shared" si="6"/>
        <v>0.12634264398388814</v>
      </c>
      <c r="D66" s="12" t="s">
        <v>102</v>
      </c>
      <c r="E66" s="8">
        <f>E67+E68</f>
        <v>67708.38</v>
      </c>
      <c r="F66" s="8">
        <f t="shared" si="7"/>
        <v>1.0135283775603336</v>
      </c>
      <c r="G66" s="8">
        <f t="shared" si="8"/>
        <v>56441.104000000007</v>
      </c>
      <c r="H66" s="7">
        <f t="shared" si="9"/>
        <v>500.92945269113852</v>
      </c>
    </row>
    <row r="67" spans="1:8" ht="30" x14ac:dyDescent="0.25">
      <c r="A67" s="14"/>
      <c r="B67" s="8"/>
      <c r="C67" s="7"/>
      <c r="D67" s="14" t="s">
        <v>153</v>
      </c>
      <c r="E67" s="8">
        <v>41666.68</v>
      </c>
      <c r="F67" s="8">
        <f t="shared" si="7"/>
        <v>0.62370954051367944</v>
      </c>
      <c r="G67" s="8">
        <f t="shared" si="8"/>
        <v>41666.68</v>
      </c>
      <c r="H67" s="7" t="str">
        <f t="shared" si="9"/>
        <v>---</v>
      </c>
    </row>
    <row r="68" spans="1:8" ht="45" x14ac:dyDescent="0.25">
      <c r="A68" s="14"/>
      <c r="B68" s="8"/>
      <c r="C68" s="7"/>
      <c r="D68" s="14" t="s">
        <v>154</v>
      </c>
      <c r="E68" s="8">
        <v>26041.7</v>
      </c>
      <c r="F68" s="8">
        <f t="shared" si="7"/>
        <v>0.38981883704665421</v>
      </c>
      <c r="G68" s="8">
        <f t="shared" si="8"/>
        <v>26041.7</v>
      </c>
      <c r="H68" s="7" t="str">
        <f t="shared" si="9"/>
        <v>---</v>
      </c>
    </row>
    <row r="69" spans="1:8" ht="45" x14ac:dyDescent="0.25">
      <c r="A69" s="14" t="s">
        <v>105</v>
      </c>
      <c r="B69" s="8">
        <v>11267.276</v>
      </c>
      <c r="C69" s="7">
        <f t="shared" ref="C69:C78" si="10">B69/$B$174*100</f>
        <v>0.12634264398388814</v>
      </c>
      <c r="D69" s="14"/>
      <c r="E69" s="8"/>
      <c r="F69" s="8"/>
      <c r="G69" s="8"/>
      <c r="H69" s="7"/>
    </row>
    <row r="70" spans="1:8" ht="30" x14ac:dyDescent="0.25">
      <c r="A70" s="18" t="s">
        <v>34</v>
      </c>
      <c r="B70" s="16">
        <f>B71+B101+B98</f>
        <v>3930320.0329999998</v>
      </c>
      <c r="C70" s="17">
        <f t="shared" si="10"/>
        <v>44.071612754676686</v>
      </c>
      <c r="D70" s="18" t="s">
        <v>34</v>
      </c>
      <c r="E70" s="16">
        <f>E71+E79</f>
        <v>3360008.65</v>
      </c>
      <c r="F70" s="16">
        <f t="shared" ref="F70:F77" si="11">E70/$E$174*100</f>
        <v>50.296050734387485</v>
      </c>
      <c r="G70" s="16">
        <f t="shared" si="8"/>
        <v>-570311.38299999991</v>
      </c>
      <c r="H70" s="17">
        <f t="shared" si="9"/>
        <v>-14.510558382307693</v>
      </c>
    </row>
    <row r="71" spans="1:8" ht="15" x14ac:dyDescent="0.25">
      <c r="A71" s="13" t="s">
        <v>35</v>
      </c>
      <c r="B71" s="8">
        <f>B72+B74+B86+B93+B96</f>
        <v>3824012.9</v>
      </c>
      <c r="C71" s="7">
        <f t="shared" si="10"/>
        <v>42.87956560347822</v>
      </c>
      <c r="D71" s="13" t="s">
        <v>35</v>
      </c>
      <c r="E71" s="8">
        <f>E72+E74</f>
        <v>2108618.42</v>
      </c>
      <c r="F71" s="8">
        <f t="shared" si="11"/>
        <v>31.563960120097896</v>
      </c>
      <c r="G71" s="8">
        <f t="shared" si="8"/>
        <v>-1715394.48</v>
      </c>
      <c r="H71" s="7">
        <f t="shared" si="9"/>
        <v>-44.858490932391994</v>
      </c>
    </row>
    <row r="72" spans="1:8" ht="60" customHeight="1" x14ac:dyDescent="0.25">
      <c r="A72" s="12" t="s">
        <v>36</v>
      </c>
      <c r="B72" s="8">
        <f>B73</f>
        <v>755671.24</v>
      </c>
      <c r="C72" s="7">
        <f t="shared" si="10"/>
        <v>8.4735212347849913</v>
      </c>
      <c r="D72" s="12" t="s">
        <v>36</v>
      </c>
      <c r="E72" s="8">
        <f>E73</f>
        <v>772673.84</v>
      </c>
      <c r="F72" s="8">
        <f t="shared" si="11"/>
        <v>11.566173395944679</v>
      </c>
      <c r="G72" s="8">
        <f t="shared" si="8"/>
        <v>17002.599999999977</v>
      </c>
      <c r="H72" s="7">
        <f t="shared" si="9"/>
        <v>2.2499996162352263</v>
      </c>
    </row>
    <row r="73" spans="1:8" ht="45" x14ac:dyDescent="0.25">
      <c r="A73" s="14" t="s">
        <v>15</v>
      </c>
      <c r="B73" s="8">
        <v>755671.24</v>
      </c>
      <c r="C73" s="7">
        <f t="shared" si="10"/>
        <v>8.4735212347849913</v>
      </c>
      <c r="D73" s="14" t="s">
        <v>15</v>
      </c>
      <c r="E73" s="8">
        <v>772673.84</v>
      </c>
      <c r="F73" s="8">
        <f t="shared" si="11"/>
        <v>11.566173395944679</v>
      </c>
      <c r="G73" s="8">
        <f t="shared" si="8"/>
        <v>17002.599999999977</v>
      </c>
      <c r="H73" s="7">
        <f t="shared" si="9"/>
        <v>2.2499996162352263</v>
      </c>
    </row>
    <row r="74" spans="1:8" ht="45" x14ac:dyDescent="0.25">
      <c r="A74" s="12" t="s">
        <v>37</v>
      </c>
      <c r="B74" s="8">
        <f>B75+B76+B77+B78</f>
        <v>847000.66</v>
      </c>
      <c r="C74" s="7">
        <f t="shared" si="10"/>
        <v>9.4976197299594229</v>
      </c>
      <c r="D74" s="12" t="s">
        <v>37</v>
      </c>
      <c r="E74" s="8">
        <f>E75+E76+E77</f>
        <v>1335944.58</v>
      </c>
      <c r="F74" s="8">
        <f t="shared" si="11"/>
        <v>19.997786724153219</v>
      </c>
      <c r="G74" s="8">
        <f t="shared" si="8"/>
        <v>488943.92000000004</v>
      </c>
      <c r="H74" s="7">
        <f t="shared" si="9"/>
        <v>57.726509917949777</v>
      </c>
    </row>
    <row r="75" spans="1:8" ht="60" x14ac:dyDescent="0.25">
      <c r="A75" s="14" t="s">
        <v>11</v>
      </c>
      <c r="B75" s="8">
        <v>310271.96999999997</v>
      </c>
      <c r="C75" s="7">
        <f t="shared" si="10"/>
        <v>3.4791533502764662</v>
      </c>
      <c r="D75" s="14" t="s">
        <v>11</v>
      </c>
      <c r="E75" s="8">
        <v>337675.95</v>
      </c>
      <c r="F75" s="8">
        <f t="shared" si="11"/>
        <v>5.0546794613110571</v>
      </c>
      <c r="G75" s="8">
        <f t="shared" si="8"/>
        <v>27403.98000000004</v>
      </c>
      <c r="H75" s="7">
        <f t="shared" si="9"/>
        <v>8.8322448205682402</v>
      </c>
    </row>
    <row r="76" spans="1:8" ht="60" x14ac:dyDescent="0.25">
      <c r="A76" s="14" t="s">
        <v>38</v>
      </c>
      <c r="B76" s="8">
        <v>490559.06</v>
      </c>
      <c r="C76" s="7">
        <f t="shared" si="10"/>
        <v>5.5007553441178532</v>
      </c>
      <c r="D76" s="14" t="s">
        <v>38</v>
      </c>
      <c r="E76" s="8">
        <v>386398.4</v>
      </c>
      <c r="F76" s="8">
        <f t="shared" si="11"/>
        <v>5.7840069935790641</v>
      </c>
      <c r="G76" s="8">
        <f t="shared" si="8"/>
        <v>-104160.65999999997</v>
      </c>
      <c r="H76" s="7">
        <f t="shared" si="9"/>
        <v>-21.23305193874107</v>
      </c>
    </row>
    <row r="77" spans="1:8" ht="75" x14ac:dyDescent="0.25">
      <c r="A77" s="14" t="s">
        <v>106</v>
      </c>
      <c r="B77" s="8">
        <v>44935.88</v>
      </c>
      <c r="C77" s="7">
        <f t="shared" si="10"/>
        <v>0.50387670355662895</v>
      </c>
      <c r="D77" s="14" t="s">
        <v>106</v>
      </c>
      <c r="E77" s="8">
        <v>611870.23</v>
      </c>
      <c r="F77" s="8">
        <f t="shared" si="11"/>
        <v>9.1591002692630994</v>
      </c>
      <c r="G77" s="8">
        <f t="shared" si="8"/>
        <v>566934.35</v>
      </c>
      <c r="H77" s="7">
        <f t="shared" si="9"/>
        <v>1261.6518247778836</v>
      </c>
    </row>
    <row r="78" spans="1:8" ht="135" x14ac:dyDescent="0.25">
      <c r="A78" s="14" t="s">
        <v>172</v>
      </c>
      <c r="B78" s="8">
        <v>1233.75</v>
      </c>
      <c r="C78" s="7">
        <f t="shared" si="10"/>
        <v>1.3834332008474986E-2</v>
      </c>
      <c r="D78" s="14"/>
      <c r="E78" s="8"/>
      <c r="F78" s="8"/>
      <c r="G78" s="8"/>
      <c r="H78" s="7"/>
    </row>
    <row r="79" spans="1:8" ht="15" x14ac:dyDescent="0.25">
      <c r="A79" s="13"/>
      <c r="B79" s="8"/>
      <c r="C79" s="7"/>
      <c r="D79" s="13" t="s">
        <v>39</v>
      </c>
      <c r="E79" s="8">
        <f>E80+E82+E84+E86+E93</f>
        <v>1251390.23</v>
      </c>
      <c r="F79" s="8">
        <f t="shared" ref="F79:F89" si="12">E79/$E$174*100</f>
        <v>18.732090614289586</v>
      </c>
      <c r="G79" s="8">
        <f t="shared" si="8"/>
        <v>1251390.23</v>
      </c>
      <c r="H79" s="7" t="str">
        <f t="shared" si="9"/>
        <v>---</v>
      </c>
    </row>
    <row r="80" spans="1:8" ht="15" x14ac:dyDescent="0.25">
      <c r="A80" s="12"/>
      <c r="B80" s="8"/>
      <c r="C80" s="7"/>
      <c r="D80" s="12" t="s">
        <v>155</v>
      </c>
      <c r="E80" s="8">
        <f>E81</f>
        <v>67000</v>
      </c>
      <c r="F80" s="8">
        <f t="shared" si="12"/>
        <v>1.0029246202101181</v>
      </c>
      <c r="G80" s="8">
        <f t="shared" si="8"/>
        <v>67000</v>
      </c>
      <c r="H80" s="7" t="str">
        <f t="shared" si="9"/>
        <v>---</v>
      </c>
    </row>
    <row r="81" spans="1:8" ht="45" x14ac:dyDescent="0.25">
      <c r="A81" s="14"/>
      <c r="B81" s="8"/>
      <c r="C81" s="7"/>
      <c r="D81" s="14" t="s">
        <v>107</v>
      </c>
      <c r="E81" s="8">
        <v>67000</v>
      </c>
      <c r="F81" s="8">
        <f t="shared" si="12"/>
        <v>1.0029246202101181</v>
      </c>
      <c r="G81" s="8">
        <f t="shared" si="8"/>
        <v>67000</v>
      </c>
      <c r="H81" s="7" t="str">
        <f t="shared" si="9"/>
        <v>---</v>
      </c>
    </row>
    <row r="82" spans="1:8" ht="60" x14ac:dyDescent="0.25">
      <c r="A82" s="14"/>
      <c r="B82" s="8"/>
      <c r="C82" s="7"/>
      <c r="D82" s="12" t="s">
        <v>156</v>
      </c>
      <c r="E82" s="8">
        <f>E83</f>
        <v>28308.5</v>
      </c>
      <c r="F82" s="8">
        <f t="shared" si="12"/>
        <v>0.42375062106295713</v>
      </c>
      <c r="G82" s="8">
        <f t="shared" si="8"/>
        <v>28308.5</v>
      </c>
      <c r="H82" s="7" t="str">
        <f t="shared" si="9"/>
        <v>---</v>
      </c>
    </row>
    <row r="83" spans="1:8" ht="60" x14ac:dyDescent="0.25">
      <c r="A83" s="14"/>
      <c r="B83" s="8"/>
      <c r="C83" s="7"/>
      <c r="D83" s="14" t="s">
        <v>157</v>
      </c>
      <c r="E83" s="8">
        <v>28308.5</v>
      </c>
      <c r="F83" s="8">
        <f t="shared" si="12"/>
        <v>0.42375062106295713</v>
      </c>
      <c r="G83" s="8">
        <f t="shared" si="8"/>
        <v>28308.5</v>
      </c>
      <c r="H83" s="7" t="str">
        <f t="shared" si="9"/>
        <v>---</v>
      </c>
    </row>
    <row r="84" spans="1:8" ht="60" x14ac:dyDescent="0.25">
      <c r="A84" s="14"/>
      <c r="B84" s="8"/>
      <c r="C84" s="7"/>
      <c r="D84" s="12" t="s">
        <v>158</v>
      </c>
      <c r="E84" s="8">
        <f>E85</f>
        <v>157425.1</v>
      </c>
      <c r="F84" s="8">
        <f t="shared" si="12"/>
        <v>2.3565001287916396</v>
      </c>
      <c r="G84" s="8">
        <f t="shared" si="8"/>
        <v>157425.1</v>
      </c>
      <c r="H84" s="7" t="str">
        <f t="shared" si="9"/>
        <v>---</v>
      </c>
    </row>
    <row r="85" spans="1:8" ht="60" x14ac:dyDescent="0.25">
      <c r="A85" s="14"/>
      <c r="B85" s="8"/>
      <c r="C85" s="7"/>
      <c r="D85" s="14" t="s">
        <v>159</v>
      </c>
      <c r="E85" s="8">
        <v>157425.1</v>
      </c>
      <c r="F85" s="8">
        <f t="shared" si="12"/>
        <v>2.3565001287916396</v>
      </c>
      <c r="G85" s="8">
        <f t="shared" si="8"/>
        <v>157425.1</v>
      </c>
      <c r="H85" s="7" t="str">
        <f t="shared" si="9"/>
        <v>---</v>
      </c>
    </row>
    <row r="86" spans="1:8" ht="15" x14ac:dyDescent="0.25">
      <c r="A86" s="12" t="s">
        <v>40</v>
      </c>
      <c r="B86" s="8">
        <f>B87+B88+B90+B91+B92</f>
        <v>2157416.25</v>
      </c>
      <c r="C86" s="7">
        <f>B86/$B$174*100</f>
        <v>24.191621222272804</v>
      </c>
      <c r="D86" s="12" t="s">
        <v>40</v>
      </c>
      <c r="E86" s="8">
        <f>E87+E88+E89</f>
        <v>992185.92999999993</v>
      </c>
      <c r="F86" s="8">
        <f t="shared" si="12"/>
        <v>14.852055179448847</v>
      </c>
      <c r="G86" s="8">
        <f t="shared" si="8"/>
        <v>-1165230.32</v>
      </c>
      <c r="H86" s="7">
        <f t="shared" si="9"/>
        <v>-54.010454403502337</v>
      </c>
    </row>
    <row r="87" spans="1:8" ht="30" x14ac:dyDescent="0.25">
      <c r="A87" s="14" t="s">
        <v>14</v>
      </c>
      <c r="B87" s="8">
        <v>200000</v>
      </c>
      <c r="C87" s="7">
        <f>B87/$B$174*100</f>
        <v>2.2426475393677792</v>
      </c>
      <c r="D87" s="14" t="s">
        <v>14</v>
      </c>
      <c r="E87" s="8">
        <v>95000</v>
      </c>
      <c r="F87" s="8">
        <f t="shared" si="12"/>
        <v>1.4220572973128538</v>
      </c>
      <c r="G87" s="8">
        <f t="shared" si="8"/>
        <v>-105000</v>
      </c>
      <c r="H87" s="7">
        <f t="shared" si="9"/>
        <v>-52.5</v>
      </c>
    </row>
    <row r="88" spans="1:8" ht="30" x14ac:dyDescent="0.25">
      <c r="A88" s="14" t="s">
        <v>108</v>
      </c>
      <c r="B88" s="8">
        <v>420753.04</v>
      </c>
      <c r="C88" s="7">
        <f>B88/$B$174*100</f>
        <v>4.7180038491875633</v>
      </c>
      <c r="D88" s="14" t="s">
        <v>108</v>
      </c>
      <c r="E88" s="8">
        <v>307304.09999999998</v>
      </c>
      <c r="F88" s="8">
        <f t="shared" si="12"/>
        <v>4.6000425042016735</v>
      </c>
      <c r="G88" s="8">
        <f t="shared" si="8"/>
        <v>-113448.94</v>
      </c>
      <c r="H88" s="7">
        <f t="shared" si="9"/>
        <v>-26.963308452863465</v>
      </c>
    </row>
    <row r="89" spans="1:8" ht="45" x14ac:dyDescent="0.25">
      <c r="A89" s="14"/>
      <c r="B89" s="8"/>
      <c r="C89" s="7"/>
      <c r="D89" s="14" t="s">
        <v>160</v>
      </c>
      <c r="E89" s="8">
        <v>589881.82999999996</v>
      </c>
      <c r="F89" s="8">
        <f t="shared" si="12"/>
        <v>8.8299553779343185</v>
      </c>
      <c r="G89" s="8">
        <f t="shared" ref="G89" si="13">E89-B89</f>
        <v>589881.82999999996</v>
      </c>
      <c r="H89" s="7" t="str">
        <f t="shared" ref="H89" si="14">IF(B89=0,"---",G89/B89*100)</f>
        <v>---</v>
      </c>
    </row>
    <row r="90" spans="1:8" ht="45" x14ac:dyDescent="0.25">
      <c r="A90" s="14" t="s">
        <v>109</v>
      </c>
      <c r="B90" s="8">
        <v>499663.21</v>
      </c>
      <c r="C90" s="7">
        <f t="shared" ref="C90:C97" si="15">B90/$B$174*100</f>
        <v>5.6028423420955296</v>
      </c>
      <c r="D90" s="14"/>
      <c r="E90" s="8"/>
      <c r="F90" s="8"/>
      <c r="G90" s="8"/>
      <c r="H90" s="7"/>
    </row>
    <row r="91" spans="1:8" ht="45" x14ac:dyDescent="0.25">
      <c r="A91" s="14" t="s">
        <v>110</v>
      </c>
      <c r="B91" s="8">
        <v>882000</v>
      </c>
      <c r="C91" s="7">
        <f t="shared" si="15"/>
        <v>9.890075648611905</v>
      </c>
      <c r="D91" s="14"/>
      <c r="E91" s="8"/>
      <c r="F91" s="8"/>
      <c r="G91" s="8"/>
      <c r="H91" s="7"/>
    </row>
    <row r="92" spans="1:8" ht="45" x14ac:dyDescent="0.25">
      <c r="A92" s="14" t="s">
        <v>107</v>
      </c>
      <c r="B92" s="8">
        <v>155000</v>
      </c>
      <c r="C92" s="7">
        <f t="shared" si="15"/>
        <v>1.7380518430100287</v>
      </c>
      <c r="D92" s="14"/>
      <c r="E92" s="8"/>
      <c r="F92" s="8"/>
      <c r="G92" s="8"/>
      <c r="H92" s="7"/>
    </row>
    <row r="93" spans="1:8" ht="15" x14ac:dyDescent="0.25">
      <c r="A93" s="12" t="s">
        <v>41</v>
      </c>
      <c r="B93" s="8">
        <f>B94+B95</f>
        <v>50659.854999999996</v>
      </c>
      <c r="C93" s="7">
        <f t="shared" si="15"/>
        <v>0.56806099580239233</v>
      </c>
      <c r="D93" s="12" t="s">
        <v>41</v>
      </c>
      <c r="E93" s="8">
        <f>E94</f>
        <v>6470.7</v>
      </c>
      <c r="F93" s="8">
        <f>E93/$E$174*100</f>
        <v>9.6860064776024046E-2</v>
      </c>
      <c r="G93" s="8">
        <f t="shared" si="8"/>
        <v>-44189.154999999999</v>
      </c>
      <c r="H93" s="7">
        <f t="shared" si="9"/>
        <v>-87.227164388843988</v>
      </c>
    </row>
    <row r="94" spans="1:8" ht="45" x14ac:dyDescent="0.25">
      <c r="A94" s="14" t="s">
        <v>111</v>
      </c>
      <c r="B94" s="8">
        <v>5659.8549999999996</v>
      </c>
      <c r="C94" s="7">
        <f t="shared" si="15"/>
        <v>6.3465299444642104E-2</v>
      </c>
      <c r="D94" s="14" t="s">
        <v>111</v>
      </c>
      <c r="E94" s="8">
        <v>6470.7</v>
      </c>
      <c r="F94" s="8">
        <f>E94/$E$174*100</f>
        <v>9.6860064776024046E-2</v>
      </c>
      <c r="G94" s="8">
        <f t="shared" si="8"/>
        <v>810.84500000000025</v>
      </c>
      <c r="H94" s="7">
        <f t="shared" si="9"/>
        <v>14.326250407475108</v>
      </c>
    </row>
    <row r="95" spans="1:8" ht="60" x14ac:dyDescent="0.25">
      <c r="A95" s="14" t="s">
        <v>173</v>
      </c>
      <c r="B95" s="8">
        <v>45000</v>
      </c>
      <c r="C95" s="7">
        <f t="shared" si="15"/>
        <v>0.50459569635775026</v>
      </c>
      <c r="D95" s="14"/>
      <c r="E95" s="8"/>
      <c r="F95" s="8"/>
      <c r="G95" s="8"/>
      <c r="H95" s="7"/>
    </row>
    <row r="96" spans="1:8" ht="15" x14ac:dyDescent="0.25">
      <c r="A96" s="12" t="s">
        <v>112</v>
      </c>
      <c r="B96" s="8">
        <f>B97</f>
        <v>13264.895</v>
      </c>
      <c r="C96" s="7">
        <f t="shared" si="15"/>
        <v>0.14874242065860979</v>
      </c>
      <c r="D96" s="14"/>
      <c r="E96" s="8"/>
      <c r="F96" s="8"/>
      <c r="G96" s="8"/>
      <c r="H96" s="7"/>
    </row>
    <row r="97" spans="1:8" ht="15" x14ac:dyDescent="0.25">
      <c r="A97" s="14" t="s">
        <v>113</v>
      </c>
      <c r="B97" s="8">
        <v>13264.895</v>
      </c>
      <c r="C97" s="7">
        <f t="shared" si="15"/>
        <v>0.14874242065860979</v>
      </c>
      <c r="D97" s="14"/>
      <c r="E97" s="8"/>
      <c r="F97" s="8"/>
      <c r="G97" s="8"/>
      <c r="H97" s="7"/>
    </row>
    <row r="98" spans="1:8" ht="15" x14ac:dyDescent="0.25">
      <c r="A98" s="13" t="s">
        <v>39</v>
      </c>
      <c r="B98" s="8">
        <f>B99</f>
        <v>32951.300000000003</v>
      </c>
      <c r="C98" s="7">
        <f t="shared" ref="C98:C100" si="16">B98/$B$174*100</f>
        <v>0.36949075931984748</v>
      </c>
      <c r="D98" s="14"/>
      <c r="E98" s="8"/>
      <c r="F98" s="8"/>
      <c r="G98" s="8"/>
      <c r="H98" s="7"/>
    </row>
    <row r="99" spans="1:8" ht="60" x14ac:dyDescent="0.25">
      <c r="A99" s="12" t="s">
        <v>156</v>
      </c>
      <c r="B99" s="7">
        <f>B100</f>
        <v>32951.300000000003</v>
      </c>
      <c r="C99" s="7">
        <f t="shared" si="16"/>
        <v>0.36949075931984748</v>
      </c>
      <c r="D99" s="14"/>
      <c r="E99" s="8"/>
      <c r="F99" s="8"/>
      <c r="G99" s="8"/>
      <c r="H99" s="7"/>
    </row>
    <row r="100" spans="1:8" ht="60" x14ac:dyDescent="0.25">
      <c r="A100" s="14" t="s">
        <v>174</v>
      </c>
      <c r="B100" s="7">
        <v>32951.300000000003</v>
      </c>
      <c r="C100" s="7">
        <f t="shared" si="16"/>
        <v>0.36949075931984748</v>
      </c>
      <c r="D100" s="14"/>
      <c r="E100" s="8"/>
      <c r="F100" s="8"/>
      <c r="G100" s="8"/>
      <c r="H100" s="7"/>
    </row>
    <row r="101" spans="1:8" ht="30" x14ac:dyDescent="0.25">
      <c r="A101" s="13" t="s">
        <v>114</v>
      </c>
      <c r="B101" s="8">
        <f>B102</f>
        <v>73355.832999999999</v>
      </c>
      <c r="C101" s="7">
        <f t="shared" ref="C101:C125" si="17">B101/$B$174*100</f>
        <v>0.82255639187861862</v>
      </c>
      <c r="D101" s="13"/>
      <c r="E101" s="8"/>
      <c r="F101" s="8"/>
      <c r="G101" s="8"/>
      <c r="H101" s="7"/>
    </row>
    <row r="102" spans="1:8" ht="15" x14ac:dyDescent="0.25">
      <c r="A102" s="12" t="s">
        <v>41</v>
      </c>
      <c r="B102" s="8">
        <f>B103</f>
        <v>73355.832999999999</v>
      </c>
      <c r="C102" s="7">
        <f t="shared" si="17"/>
        <v>0.82255639187861862</v>
      </c>
      <c r="D102" s="12"/>
      <c r="E102" s="8"/>
      <c r="F102" s="8"/>
      <c r="G102" s="8"/>
      <c r="H102" s="7"/>
    </row>
    <row r="103" spans="1:8" ht="15" x14ac:dyDescent="0.25">
      <c r="A103" s="14" t="s">
        <v>115</v>
      </c>
      <c r="B103" s="8">
        <v>73355.832999999999</v>
      </c>
      <c r="C103" s="7">
        <f t="shared" si="17"/>
        <v>0.82255639187861862</v>
      </c>
      <c r="D103" s="14"/>
      <c r="E103" s="8"/>
      <c r="F103" s="8"/>
      <c r="G103" s="8"/>
      <c r="H103" s="7"/>
    </row>
    <row r="104" spans="1:8" ht="45" x14ac:dyDescent="0.25">
      <c r="A104" s="18" t="s">
        <v>42</v>
      </c>
      <c r="B104" s="16">
        <f>B105</f>
        <v>117094.78200000001</v>
      </c>
      <c r="C104" s="17">
        <f t="shared" si="17"/>
        <v>1.3130116236255325</v>
      </c>
      <c r="D104" s="18" t="s">
        <v>42</v>
      </c>
      <c r="E104" s="16">
        <f>E105</f>
        <v>103548.406</v>
      </c>
      <c r="F104" s="16">
        <f t="shared" ref="F104:F148" si="18">E104/$E$174*100</f>
        <v>1.5500185934464645</v>
      </c>
      <c r="G104" s="16">
        <f t="shared" si="8"/>
        <v>-13546.376000000004</v>
      </c>
      <c r="H104" s="17">
        <f t="shared" si="9"/>
        <v>-11.568727289658392</v>
      </c>
    </row>
    <row r="105" spans="1:8" ht="30" x14ac:dyDescent="0.25">
      <c r="A105" s="13" t="s">
        <v>43</v>
      </c>
      <c r="B105" s="8">
        <f>B106</f>
        <v>117094.78200000001</v>
      </c>
      <c r="C105" s="7">
        <f t="shared" si="17"/>
        <v>1.3130116236255325</v>
      </c>
      <c r="D105" s="13" t="s">
        <v>43</v>
      </c>
      <c r="E105" s="8">
        <f>E106</f>
        <v>103548.406</v>
      </c>
      <c r="F105" s="8">
        <f t="shared" si="18"/>
        <v>1.5500185934464645</v>
      </c>
      <c r="G105" s="8">
        <f t="shared" si="8"/>
        <v>-13546.376000000004</v>
      </c>
      <c r="H105" s="7">
        <f t="shared" si="9"/>
        <v>-11.568727289658392</v>
      </c>
    </row>
    <row r="106" spans="1:8" ht="105" x14ac:dyDescent="0.25">
      <c r="A106" s="12" t="s">
        <v>44</v>
      </c>
      <c r="B106" s="8">
        <f>B107</f>
        <v>117094.78200000001</v>
      </c>
      <c r="C106" s="7">
        <f t="shared" si="17"/>
        <v>1.3130116236255325</v>
      </c>
      <c r="D106" s="12" t="s">
        <v>44</v>
      </c>
      <c r="E106" s="8">
        <f>E107</f>
        <v>103548.406</v>
      </c>
      <c r="F106" s="8">
        <f t="shared" si="18"/>
        <v>1.5500185934464645</v>
      </c>
      <c r="G106" s="8">
        <f t="shared" si="8"/>
        <v>-13546.376000000004</v>
      </c>
      <c r="H106" s="7">
        <f t="shared" si="9"/>
        <v>-11.568727289658392</v>
      </c>
    </row>
    <row r="107" spans="1:8" ht="90" x14ac:dyDescent="0.25">
      <c r="A107" s="14" t="s">
        <v>116</v>
      </c>
      <c r="B107" s="8">
        <v>117094.78200000001</v>
      </c>
      <c r="C107" s="7">
        <f t="shared" si="17"/>
        <v>1.3130116236255325</v>
      </c>
      <c r="D107" s="14" t="s">
        <v>116</v>
      </c>
      <c r="E107" s="8">
        <v>103548.406</v>
      </c>
      <c r="F107" s="8">
        <f t="shared" si="18"/>
        <v>1.5500185934464645</v>
      </c>
      <c r="G107" s="8">
        <f t="shared" si="8"/>
        <v>-13546.376000000004</v>
      </c>
      <c r="H107" s="7">
        <f t="shared" si="9"/>
        <v>-11.568727289658392</v>
      </c>
    </row>
    <row r="108" spans="1:8" ht="60" x14ac:dyDescent="0.25">
      <c r="A108" s="18" t="s">
        <v>45</v>
      </c>
      <c r="B108" s="16">
        <f>B109</f>
        <v>30974.1</v>
      </c>
      <c r="C108" s="17">
        <f t="shared" si="17"/>
        <v>0.34731994574565761</v>
      </c>
      <c r="D108" s="18" t="s">
        <v>45</v>
      </c>
      <c r="E108" s="16">
        <f>E109</f>
        <v>32932.300000000003</v>
      </c>
      <c r="F108" s="16">
        <f t="shared" si="18"/>
        <v>0.49296439507680112</v>
      </c>
      <c r="G108" s="16">
        <f t="shared" si="8"/>
        <v>1958.2000000000044</v>
      </c>
      <c r="H108" s="17">
        <f t="shared" si="9"/>
        <v>6.322056169509378</v>
      </c>
    </row>
    <row r="109" spans="1:8" ht="30" x14ac:dyDescent="0.25">
      <c r="A109" s="13" t="s">
        <v>46</v>
      </c>
      <c r="B109" s="8">
        <f>B110</f>
        <v>30974.1</v>
      </c>
      <c r="C109" s="7">
        <f t="shared" si="17"/>
        <v>0.34731994574565761</v>
      </c>
      <c r="D109" s="13" t="s">
        <v>46</v>
      </c>
      <c r="E109" s="8">
        <f>E110</f>
        <v>32932.300000000003</v>
      </c>
      <c r="F109" s="8">
        <f t="shared" si="18"/>
        <v>0.49296439507680112</v>
      </c>
      <c r="G109" s="8">
        <f t="shared" si="8"/>
        <v>1958.2000000000044</v>
      </c>
      <c r="H109" s="7">
        <f t="shared" si="9"/>
        <v>6.322056169509378</v>
      </c>
    </row>
    <row r="110" spans="1:8" ht="30" x14ac:dyDescent="0.25">
      <c r="A110" s="12" t="s">
        <v>117</v>
      </c>
      <c r="B110" s="8">
        <f>B111</f>
        <v>30974.1</v>
      </c>
      <c r="C110" s="7">
        <f t="shared" si="17"/>
        <v>0.34731994574565761</v>
      </c>
      <c r="D110" s="12" t="s">
        <v>117</v>
      </c>
      <c r="E110" s="8">
        <f>E111</f>
        <v>32932.300000000003</v>
      </c>
      <c r="F110" s="8">
        <f t="shared" si="18"/>
        <v>0.49296439507680112</v>
      </c>
      <c r="G110" s="8">
        <f t="shared" si="8"/>
        <v>1958.2000000000044</v>
      </c>
      <c r="H110" s="7">
        <f t="shared" si="9"/>
        <v>6.322056169509378</v>
      </c>
    </row>
    <row r="111" spans="1:8" ht="15" x14ac:dyDescent="0.25">
      <c r="A111" s="14" t="s">
        <v>118</v>
      </c>
      <c r="B111" s="8">
        <v>30974.1</v>
      </c>
      <c r="C111" s="7">
        <f t="shared" si="17"/>
        <v>0.34731994574565761</v>
      </c>
      <c r="D111" s="14" t="s">
        <v>118</v>
      </c>
      <c r="E111" s="8">
        <v>32932.300000000003</v>
      </c>
      <c r="F111" s="8">
        <f t="shared" si="18"/>
        <v>0.49296439507680112</v>
      </c>
      <c r="G111" s="8">
        <f t="shared" si="8"/>
        <v>1958.2000000000044</v>
      </c>
      <c r="H111" s="7">
        <f t="shared" si="9"/>
        <v>6.322056169509378</v>
      </c>
    </row>
    <row r="112" spans="1:8" ht="30" x14ac:dyDescent="0.25">
      <c r="A112" s="18" t="s">
        <v>8</v>
      </c>
      <c r="B112" s="16">
        <f>B113</f>
        <v>518184.43299999996</v>
      </c>
      <c r="C112" s="17">
        <f t="shared" si="17"/>
        <v>5.8105252180306888</v>
      </c>
      <c r="D112" s="18" t="s">
        <v>8</v>
      </c>
      <c r="E112" s="16">
        <f>E113</f>
        <v>183768.29800000001</v>
      </c>
      <c r="F112" s="16">
        <f t="shared" si="18"/>
        <v>2.750832096691191</v>
      </c>
      <c r="G112" s="16">
        <f t="shared" si="8"/>
        <v>-334416.13499999995</v>
      </c>
      <c r="H112" s="17">
        <f t="shared" si="9"/>
        <v>-64.536121446936633</v>
      </c>
    </row>
    <row r="113" spans="1:8" ht="30" x14ac:dyDescent="0.25">
      <c r="A113" s="13" t="s">
        <v>47</v>
      </c>
      <c r="B113" s="8">
        <f>B114+B116</f>
        <v>518184.43299999996</v>
      </c>
      <c r="C113" s="7">
        <f t="shared" si="17"/>
        <v>5.8105252180306888</v>
      </c>
      <c r="D113" s="13" t="s">
        <v>47</v>
      </c>
      <c r="E113" s="8">
        <f>E114+E116</f>
        <v>183768.29800000001</v>
      </c>
      <c r="F113" s="8">
        <f t="shared" si="18"/>
        <v>2.750832096691191</v>
      </c>
      <c r="G113" s="8">
        <f t="shared" si="8"/>
        <v>-334416.13499999995</v>
      </c>
      <c r="H113" s="7">
        <f t="shared" si="9"/>
        <v>-64.536121446936633</v>
      </c>
    </row>
    <row r="114" spans="1:8" ht="60" x14ac:dyDescent="0.25">
      <c r="A114" s="12" t="s">
        <v>12</v>
      </c>
      <c r="B114" s="8">
        <f>B115</f>
        <v>212211.43299999999</v>
      </c>
      <c r="C114" s="7">
        <f t="shared" si="17"/>
        <v>2.3795772402158013</v>
      </c>
      <c r="D114" s="12" t="s">
        <v>12</v>
      </c>
      <c r="E114" s="8">
        <f>E115</f>
        <v>169016.5</v>
      </c>
      <c r="F114" s="8">
        <f t="shared" si="18"/>
        <v>2.530012075697663</v>
      </c>
      <c r="G114" s="8">
        <f t="shared" si="8"/>
        <v>-43194.93299999999</v>
      </c>
      <c r="H114" s="7">
        <f t="shared" si="9"/>
        <v>-20.354668167195307</v>
      </c>
    </row>
    <row r="115" spans="1:8" ht="45" x14ac:dyDescent="0.25">
      <c r="A115" s="14" t="s">
        <v>9</v>
      </c>
      <c r="B115" s="8">
        <v>212211.43299999999</v>
      </c>
      <c r="C115" s="7">
        <f t="shared" si="17"/>
        <v>2.3795772402158013</v>
      </c>
      <c r="D115" s="14" t="s">
        <v>9</v>
      </c>
      <c r="E115" s="8">
        <v>169016.5</v>
      </c>
      <c r="F115" s="8">
        <f t="shared" si="18"/>
        <v>2.530012075697663</v>
      </c>
      <c r="G115" s="8">
        <f t="shared" si="8"/>
        <v>-43194.93299999999</v>
      </c>
      <c r="H115" s="7">
        <f t="shared" si="9"/>
        <v>-20.354668167195307</v>
      </c>
    </row>
    <row r="116" spans="1:8" ht="120" x14ac:dyDescent="0.25">
      <c r="A116" s="12" t="s">
        <v>48</v>
      </c>
      <c r="B116" s="8">
        <f>B117+B118</f>
        <v>305973</v>
      </c>
      <c r="C116" s="7">
        <f t="shared" si="17"/>
        <v>3.430947977814887</v>
      </c>
      <c r="D116" s="12" t="s">
        <v>48</v>
      </c>
      <c r="E116" s="8">
        <f>E117+E118</f>
        <v>14751.798000000001</v>
      </c>
      <c r="F116" s="8">
        <f t="shared" si="18"/>
        <v>0.22082002099352804</v>
      </c>
      <c r="G116" s="8">
        <f t="shared" si="8"/>
        <v>-291221.20199999999</v>
      </c>
      <c r="H116" s="7">
        <f t="shared" si="9"/>
        <v>-95.178725573825147</v>
      </c>
    </row>
    <row r="117" spans="1:8" ht="45" x14ac:dyDescent="0.25">
      <c r="A117" s="14" t="s">
        <v>9</v>
      </c>
      <c r="B117" s="8">
        <v>64158</v>
      </c>
      <c r="C117" s="7">
        <f t="shared" si="17"/>
        <v>0.71941890415378984</v>
      </c>
      <c r="D117" s="14" t="s">
        <v>9</v>
      </c>
      <c r="E117" s="8">
        <v>14651.798000000001</v>
      </c>
      <c r="F117" s="8">
        <f t="shared" si="18"/>
        <v>0.21932311857530401</v>
      </c>
      <c r="G117" s="8">
        <f t="shared" si="8"/>
        <v>-49506.201999999997</v>
      </c>
      <c r="H117" s="7">
        <f t="shared" si="9"/>
        <v>-77.16294460550516</v>
      </c>
    </row>
    <row r="118" spans="1:8" ht="30" x14ac:dyDescent="0.25">
      <c r="A118" s="14" t="s">
        <v>119</v>
      </c>
      <c r="B118" s="8">
        <v>241815</v>
      </c>
      <c r="C118" s="7">
        <f t="shared" si="17"/>
        <v>2.7115290736610973</v>
      </c>
      <c r="D118" s="14" t="s">
        <v>119</v>
      </c>
      <c r="E118" s="8">
        <v>100</v>
      </c>
      <c r="F118" s="8">
        <f t="shared" si="18"/>
        <v>1.4969024182240568E-3</v>
      </c>
      <c r="G118" s="8">
        <f t="shared" si="8"/>
        <v>-241715</v>
      </c>
      <c r="H118" s="7">
        <f t="shared" si="9"/>
        <v>-99.95864607241073</v>
      </c>
    </row>
    <row r="119" spans="1:8" ht="45" x14ac:dyDescent="0.25">
      <c r="A119" s="18" t="s">
        <v>120</v>
      </c>
      <c r="B119" s="16">
        <f>B120+B130</f>
        <v>598438.15599999996</v>
      </c>
      <c r="C119" s="17">
        <f t="shared" si="17"/>
        <v>6.7104292900859548</v>
      </c>
      <c r="D119" s="18" t="s">
        <v>120</v>
      </c>
      <c r="E119" s="16">
        <f>E120+E130</f>
        <v>640948.84299999999</v>
      </c>
      <c r="F119" s="16">
        <f t="shared" si="18"/>
        <v>9.5943787304461132</v>
      </c>
      <c r="G119" s="16">
        <f t="shared" si="8"/>
        <v>42510.687000000034</v>
      </c>
      <c r="H119" s="17">
        <f t="shared" si="9"/>
        <v>7.1036057065853333</v>
      </c>
    </row>
    <row r="120" spans="1:8" ht="30" x14ac:dyDescent="0.25">
      <c r="A120" s="13" t="s">
        <v>121</v>
      </c>
      <c r="B120" s="8">
        <f>B121+B124</f>
        <v>39963.950000000004</v>
      </c>
      <c r="C120" s="7">
        <f t="shared" si="17"/>
        <v>0.44812527065458474</v>
      </c>
      <c r="D120" s="13" t="s">
        <v>121</v>
      </c>
      <c r="E120" s="8">
        <f>E121+E124+E128</f>
        <v>173793.97999999998</v>
      </c>
      <c r="F120" s="8">
        <f t="shared" si="18"/>
        <v>2.6015262893478335</v>
      </c>
      <c r="G120" s="8">
        <f t="shared" si="8"/>
        <v>133830.02999999997</v>
      </c>
      <c r="H120" s="7">
        <f t="shared" si="9"/>
        <v>334.8768827906149</v>
      </c>
    </row>
    <row r="121" spans="1:8" ht="30" x14ac:dyDescent="0.25">
      <c r="A121" s="12" t="s">
        <v>122</v>
      </c>
      <c r="B121" s="8">
        <f>B122+B123</f>
        <v>36301.921000000002</v>
      </c>
      <c r="C121" s="7">
        <f t="shared" si="17"/>
        <v>0.40706206902486758</v>
      </c>
      <c r="D121" s="12" t="s">
        <v>122</v>
      </c>
      <c r="E121" s="8">
        <f>E122+E123</f>
        <v>30426.075000000001</v>
      </c>
      <c r="F121" s="8">
        <f t="shared" si="18"/>
        <v>0.45544865244566518</v>
      </c>
      <c r="G121" s="8">
        <f t="shared" si="8"/>
        <v>-5875.8460000000014</v>
      </c>
      <c r="H121" s="7">
        <f t="shared" si="9"/>
        <v>-16.186047013875658</v>
      </c>
    </row>
    <row r="122" spans="1:8" ht="45" x14ac:dyDescent="0.25">
      <c r="A122" s="14" t="s">
        <v>123</v>
      </c>
      <c r="B122" s="8">
        <v>17822.5</v>
      </c>
      <c r="C122" s="7">
        <f t="shared" si="17"/>
        <v>0.19984792885191119</v>
      </c>
      <c r="D122" s="14" t="s">
        <v>123</v>
      </c>
      <c r="E122" s="8">
        <v>24527.741000000002</v>
      </c>
      <c r="F122" s="8">
        <f t="shared" si="18"/>
        <v>0.36715634816473347</v>
      </c>
      <c r="G122" s="8">
        <f t="shared" si="8"/>
        <v>6705.2410000000018</v>
      </c>
      <c r="H122" s="7">
        <f t="shared" si="9"/>
        <v>37.622336933651297</v>
      </c>
    </row>
    <row r="123" spans="1:8" ht="30" x14ac:dyDescent="0.25">
      <c r="A123" s="14" t="s">
        <v>124</v>
      </c>
      <c r="B123" s="8">
        <v>18479.420999999998</v>
      </c>
      <c r="C123" s="7">
        <f t="shared" si="17"/>
        <v>0.20721414017295628</v>
      </c>
      <c r="D123" s="14" t="s">
        <v>124</v>
      </c>
      <c r="E123" s="8">
        <v>5898.3339999999998</v>
      </c>
      <c r="F123" s="8">
        <f t="shared" si="18"/>
        <v>8.8292304280931738E-2</v>
      </c>
      <c r="G123" s="8">
        <f t="shared" si="8"/>
        <v>-12581.087</v>
      </c>
      <c r="H123" s="7">
        <f t="shared" si="9"/>
        <v>-68.081608184585434</v>
      </c>
    </row>
    <row r="124" spans="1:8" ht="30" x14ac:dyDescent="0.25">
      <c r="A124" s="12" t="s">
        <v>125</v>
      </c>
      <c r="B124" s="8">
        <f>B125</f>
        <v>3662.029</v>
      </c>
      <c r="C124" s="7">
        <f t="shared" si="17"/>
        <v>4.1063201629717237E-2</v>
      </c>
      <c r="D124" s="12" t="s">
        <v>125</v>
      </c>
      <c r="E124" s="8">
        <f>E125+E126+E127</f>
        <v>3618.0049999999997</v>
      </c>
      <c r="F124" s="8">
        <f t="shared" si="18"/>
        <v>5.415800433646728E-2</v>
      </c>
      <c r="G124" s="8">
        <f t="shared" ref="G124:G173" si="19">E124-B124</f>
        <v>-44.024000000000342</v>
      </c>
      <c r="H124" s="7">
        <f t="shared" ref="H124:H173" si="20">IF(B124=0,"---",G124/B124*100)</f>
        <v>-1.2021750783513823</v>
      </c>
    </row>
    <row r="125" spans="1:8" ht="30" x14ac:dyDescent="0.25">
      <c r="A125" s="14" t="s">
        <v>124</v>
      </c>
      <c r="B125" s="8">
        <v>3662.029</v>
      </c>
      <c r="C125" s="7">
        <f t="shared" si="17"/>
        <v>4.1063201629717237E-2</v>
      </c>
      <c r="D125" s="14" t="s">
        <v>124</v>
      </c>
      <c r="E125" s="8">
        <v>2038.646</v>
      </c>
      <c r="F125" s="8">
        <f t="shared" si="18"/>
        <v>3.0516541273028004E-2</v>
      </c>
      <c r="G125" s="8">
        <f t="shared" si="19"/>
        <v>-1623.383</v>
      </c>
      <c r="H125" s="7">
        <f t="shared" si="20"/>
        <v>-44.330151399674882</v>
      </c>
    </row>
    <row r="126" spans="1:8" ht="45" x14ac:dyDescent="0.25">
      <c r="A126" s="14"/>
      <c r="B126" s="8"/>
      <c r="C126" s="7"/>
      <c r="D126" s="14" t="s">
        <v>167</v>
      </c>
      <c r="E126" s="8">
        <v>1408.5360000000001</v>
      </c>
      <c r="F126" s="8">
        <f t="shared" si="18"/>
        <v>2.1084409445556403E-2</v>
      </c>
      <c r="G126" s="8">
        <f t="shared" si="19"/>
        <v>1408.5360000000001</v>
      </c>
      <c r="H126" s="7" t="str">
        <f t="shared" si="20"/>
        <v>---</v>
      </c>
    </row>
    <row r="127" spans="1:8" ht="45" x14ac:dyDescent="0.25">
      <c r="A127" s="14"/>
      <c r="B127" s="8"/>
      <c r="C127" s="7"/>
      <c r="D127" s="14" t="s">
        <v>123</v>
      </c>
      <c r="E127" s="8">
        <v>170.82300000000001</v>
      </c>
      <c r="F127" s="8">
        <f t="shared" si="18"/>
        <v>2.5570536178828804E-3</v>
      </c>
      <c r="G127" s="8">
        <f t="shared" si="19"/>
        <v>170.82300000000001</v>
      </c>
      <c r="H127" s="7" t="str">
        <f t="shared" si="20"/>
        <v>---</v>
      </c>
    </row>
    <row r="128" spans="1:8" ht="60" x14ac:dyDescent="0.25">
      <c r="A128" s="14"/>
      <c r="B128" s="8"/>
      <c r="C128" s="7"/>
      <c r="D128" s="12" t="s">
        <v>168</v>
      </c>
      <c r="E128" s="8">
        <f>E129</f>
        <v>139749.9</v>
      </c>
      <c r="F128" s="8">
        <f t="shared" si="18"/>
        <v>2.091919632565701</v>
      </c>
      <c r="G128" s="8">
        <f t="shared" si="19"/>
        <v>139749.9</v>
      </c>
      <c r="H128" s="7" t="str">
        <f t="shared" si="20"/>
        <v>---</v>
      </c>
    </row>
    <row r="129" spans="1:8" ht="30" x14ac:dyDescent="0.25">
      <c r="A129" s="14"/>
      <c r="B129" s="8"/>
      <c r="C129" s="7"/>
      <c r="D129" s="14" t="s">
        <v>124</v>
      </c>
      <c r="E129" s="8">
        <v>139749.9</v>
      </c>
      <c r="F129" s="8">
        <f t="shared" si="18"/>
        <v>2.091919632565701</v>
      </c>
      <c r="G129" s="8">
        <f t="shared" si="19"/>
        <v>139749.9</v>
      </c>
      <c r="H129" s="7" t="str">
        <f t="shared" si="20"/>
        <v>---</v>
      </c>
    </row>
    <row r="130" spans="1:8" ht="30" x14ac:dyDescent="0.25">
      <c r="A130" s="13" t="s">
        <v>126</v>
      </c>
      <c r="B130" s="8">
        <f>B131+B134</f>
        <v>558474.20600000001</v>
      </c>
      <c r="C130" s="7">
        <f t="shared" ref="C130:C147" si="21">B130/$B$174*100</f>
        <v>6.2623040194313706</v>
      </c>
      <c r="D130" s="13" t="s">
        <v>126</v>
      </c>
      <c r="E130" s="8">
        <f>E131+E134</f>
        <v>467154.86300000001</v>
      </c>
      <c r="F130" s="8">
        <f t="shared" si="18"/>
        <v>6.9928524410982797</v>
      </c>
      <c r="G130" s="8">
        <f t="shared" si="19"/>
        <v>-91319.342999999993</v>
      </c>
      <c r="H130" s="7">
        <f t="shared" si="20"/>
        <v>-16.351577569546695</v>
      </c>
    </row>
    <row r="131" spans="1:8" ht="30" x14ac:dyDescent="0.25">
      <c r="A131" s="12" t="s">
        <v>127</v>
      </c>
      <c r="B131" s="8">
        <f>B132+B133</f>
        <v>140027.19</v>
      </c>
      <c r="C131" s="7">
        <f t="shared" si="21"/>
        <v>1.5701581654904224</v>
      </c>
      <c r="D131" s="12" t="s">
        <v>127</v>
      </c>
      <c r="E131" s="8">
        <f>E132+E133</f>
        <v>30484.383999999998</v>
      </c>
      <c r="F131" s="8">
        <f t="shared" si="18"/>
        <v>0.45632148127670746</v>
      </c>
      <c r="G131" s="8">
        <f t="shared" si="19"/>
        <v>-109542.80600000001</v>
      </c>
      <c r="H131" s="7">
        <f t="shared" si="20"/>
        <v>-78.22966810945789</v>
      </c>
    </row>
    <row r="132" spans="1:8" ht="45" x14ac:dyDescent="0.25">
      <c r="A132" s="14" t="s">
        <v>128</v>
      </c>
      <c r="B132" s="8">
        <v>14136.9</v>
      </c>
      <c r="C132" s="7">
        <f t="shared" si="21"/>
        <v>0.15852041999644176</v>
      </c>
      <c r="D132" s="14" t="s">
        <v>128</v>
      </c>
      <c r="E132" s="8">
        <v>2214.8000000000002</v>
      </c>
      <c r="F132" s="8">
        <f t="shared" si="18"/>
        <v>3.3153394758826407E-2</v>
      </c>
      <c r="G132" s="8">
        <f t="shared" si="19"/>
        <v>-11922.099999999999</v>
      </c>
      <c r="H132" s="7">
        <f t="shared" si="20"/>
        <v>-84.33319893328806</v>
      </c>
    </row>
    <row r="133" spans="1:8" ht="30" x14ac:dyDescent="0.25">
      <c r="A133" s="14" t="s">
        <v>124</v>
      </c>
      <c r="B133" s="8">
        <v>125890.29</v>
      </c>
      <c r="C133" s="7">
        <f t="shared" si="21"/>
        <v>1.4116377454939806</v>
      </c>
      <c r="D133" s="14" t="s">
        <v>124</v>
      </c>
      <c r="E133" s="8">
        <v>28269.583999999999</v>
      </c>
      <c r="F133" s="8">
        <f t="shared" si="18"/>
        <v>0.42316808651788101</v>
      </c>
      <c r="G133" s="8">
        <f t="shared" si="19"/>
        <v>-97620.705999999991</v>
      </c>
      <c r="H133" s="7">
        <f t="shared" si="20"/>
        <v>-77.544269697051291</v>
      </c>
    </row>
    <row r="134" spans="1:8" ht="30" x14ac:dyDescent="0.25">
      <c r="A134" s="12" t="s">
        <v>129</v>
      </c>
      <c r="B134" s="8">
        <f>B135+B136</f>
        <v>418447.016</v>
      </c>
      <c r="C134" s="7">
        <f t="shared" si="21"/>
        <v>4.6921458539409482</v>
      </c>
      <c r="D134" s="12" t="s">
        <v>129</v>
      </c>
      <c r="E134" s="8">
        <f>E135+E136</f>
        <v>436670.47899999999</v>
      </c>
      <c r="F134" s="8">
        <f t="shared" si="18"/>
        <v>6.5365309598215724</v>
      </c>
      <c r="G134" s="8">
        <f t="shared" si="19"/>
        <v>18223.462999999989</v>
      </c>
      <c r="H134" s="7">
        <f t="shared" si="20"/>
        <v>4.355022811299003</v>
      </c>
    </row>
    <row r="135" spans="1:8" ht="45" x14ac:dyDescent="0.25">
      <c r="A135" s="14" t="s">
        <v>128</v>
      </c>
      <c r="B135" s="8">
        <v>20348.900000000001</v>
      </c>
      <c r="C135" s="7">
        <f t="shared" si="21"/>
        <v>0.22817705256920501</v>
      </c>
      <c r="D135" s="14" t="s">
        <v>169</v>
      </c>
      <c r="E135" s="8">
        <v>1</v>
      </c>
      <c r="F135" s="8">
        <f t="shared" si="18"/>
        <v>1.4969024182240569E-5</v>
      </c>
      <c r="G135" s="8">
        <f t="shared" si="19"/>
        <v>-20347.900000000001</v>
      </c>
      <c r="H135" s="7">
        <f t="shared" si="20"/>
        <v>-99.995085729449755</v>
      </c>
    </row>
    <row r="136" spans="1:8" ht="30" x14ac:dyDescent="0.25">
      <c r="A136" s="14" t="s">
        <v>124</v>
      </c>
      <c r="B136" s="8">
        <v>398098.11599999998</v>
      </c>
      <c r="C136" s="7">
        <f t="shared" si="21"/>
        <v>4.4639688013717427</v>
      </c>
      <c r="D136" s="14" t="s">
        <v>124</v>
      </c>
      <c r="E136" s="8">
        <v>436669.47899999999</v>
      </c>
      <c r="F136" s="8">
        <f t="shared" si="18"/>
        <v>6.5365159907973895</v>
      </c>
      <c r="G136" s="8">
        <f t="shared" si="19"/>
        <v>38571.363000000012</v>
      </c>
      <c r="H136" s="7">
        <f t="shared" si="20"/>
        <v>9.6889087010901633</v>
      </c>
    </row>
    <row r="137" spans="1:8" ht="45" x14ac:dyDescent="0.25">
      <c r="A137" s="18" t="s">
        <v>130</v>
      </c>
      <c r="B137" s="16">
        <f>B138</f>
        <v>25000</v>
      </c>
      <c r="C137" s="17">
        <f t="shared" si="21"/>
        <v>0.2803309424209724</v>
      </c>
      <c r="D137" s="18" t="s">
        <v>130</v>
      </c>
      <c r="E137" s="16">
        <f>E138</f>
        <v>25000</v>
      </c>
      <c r="F137" s="16">
        <f t="shared" si="18"/>
        <v>0.37422560455601417</v>
      </c>
      <c r="G137" s="16">
        <f t="shared" si="19"/>
        <v>0</v>
      </c>
      <c r="H137" s="17">
        <f t="shared" si="20"/>
        <v>0</v>
      </c>
    </row>
    <row r="138" spans="1:8" ht="30" x14ac:dyDescent="0.25">
      <c r="A138" s="13" t="s">
        <v>49</v>
      </c>
      <c r="B138" s="8">
        <f>B139</f>
        <v>25000</v>
      </c>
      <c r="C138" s="7">
        <f t="shared" si="21"/>
        <v>0.2803309424209724</v>
      </c>
      <c r="D138" s="13" t="s">
        <v>49</v>
      </c>
      <c r="E138" s="8">
        <f>E139</f>
        <v>25000</v>
      </c>
      <c r="F138" s="8">
        <f t="shared" si="18"/>
        <v>0.37422560455601417</v>
      </c>
      <c r="G138" s="8">
        <f t="shared" si="19"/>
        <v>0</v>
      </c>
      <c r="H138" s="7">
        <f t="shared" si="20"/>
        <v>0</v>
      </c>
    </row>
    <row r="139" spans="1:8" ht="30" x14ac:dyDescent="0.25">
      <c r="A139" s="12" t="s">
        <v>50</v>
      </c>
      <c r="B139" s="8">
        <f>B140</f>
        <v>25000</v>
      </c>
      <c r="C139" s="7">
        <f t="shared" si="21"/>
        <v>0.2803309424209724</v>
      </c>
      <c r="D139" s="12" t="s">
        <v>50</v>
      </c>
      <c r="E139" s="8">
        <f>E140</f>
        <v>25000</v>
      </c>
      <c r="F139" s="8">
        <f t="shared" si="18"/>
        <v>0.37422560455601417</v>
      </c>
      <c r="G139" s="8">
        <f t="shared" si="19"/>
        <v>0</v>
      </c>
      <c r="H139" s="7">
        <f t="shared" si="20"/>
        <v>0</v>
      </c>
    </row>
    <row r="140" spans="1:8" ht="15" x14ac:dyDescent="0.25">
      <c r="A140" s="14" t="s">
        <v>18</v>
      </c>
      <c r="B140" s="8">
        <v>25000</v>
      </c>
      <c r="C140" s="7">
        <f t="shared" si="21"/>
        <v>0.2803309424209724</v>
      </c>
      <c r="D140" s="14" t="s">
        <v>18</v>
      </c>
      <c r="E140" s="8">
        <v>25000</v>
      </c>
      <c r="F140" s="8">
        <f t="shared" si="18"/>
        <v>0.37422560455601417</v>
      </c>
      <c r="G140" s="8">
        <f t="shared" si="19"/>
        <v>0</v>
      </c>
      <c r="H140" s="7">
        <f t="shared" si="20"/>
        <v>0</v>
      </c>
    </row>
    <row r="141" spans="1:8" ht="45" x14ac:dyDescent="0.25">
      <c r="A141" s="18" t="s">
        <v>51</v>
      </c>
      <c r="B141" s="16">
        <f>B142</f>
        <v>389383.9</v>
      </c>
      <c r="C141" s="17">
        <f t="shared" si="21"/>
        <v>4.3662542260221464</v>
      </c>
      <c r="D141" s="18" t="s">
        <v>51</v>
      </c>
      <c r="E141" s="16">
        <f>E142</f>
        <v>200000</v>
      </c>
      <c r="F141" s="16">
        <f t="shared" si="18"/>
        <v>2.9938048364481133</v>
      </c>
      <c r="G141" s="16">
        <f t="shared" si="19"/>
        <v>-189383.90000000002</v>
      </c>
      <c r="H141" s="17">
        <f t="shared" si="20"/>
        <v>-48.63680804470858</v>
      </c>
    </row>
    <row r="142" spans="1:8" ht="15" x14ac:dyDescent="0.25">
      <c r="A142" s="12" t="s">
        <v>52</v>
      </c>
      <c r="B142" s="8">
        <f>B143+B144</f>
        <v>389383.9</v>
      </c>
      <c r="C142" s="7">
        <f t="shared" si="21"/>
        <v>4.3662542260221464</v>
      </c>
      <c r="D142" s="12" t="s">
        <v>52</v>
      </c>
      <c r="E142" s="8">
        <f>E143+E144</f>
        <v>200000</v>
      </c>
      <c r="F142" s="8">
        <f t="shared" si="18"/>
        <v>2.9938048364481133</v>
      </c>
      <c r="G142" s="8">
        <f t="shared" si="19"/>
        <v>-189383.90000000002</v>
      </c>
      <c r="H142" s="7">
        <f t="shared" si="20"/>
        <v>-48.63680804470858</v>
      </c>
    </row>
    <row r="143" spans="1:8" ht="45" x14ac:dyDescent="0.25">
      <c r="A143" s="14" t="s">
        <v>131</v>
      </c>
      <c r="B143" s="8">
        <v>10</v>
      </c>
      <c r="C143" s="7">
        <f t="shared" si="21"/>
        <v>1.1213237696838895E-4</v>
      </c>
      <c r="D143" s="14" t="s">
        <v>131</v>
      </c>
      <c r="E143" s="8">
        <v>10</v>
      </c>
      <c r="F143" s="8">
        <f t="shared" si="18"/>
        <v>1.4969024182240567E-4</v>
      </c>
      <c r="G143" s="8">
        <f t="shared" si="19"/>
        <v>0</v>
      </c>
      <c r="H143" s="7">
        <f t="shared" si="20"/>
        <v>0</v>
      </c>
    </row>
    <row r="144" spans="1:8" ht="135" x14ac:dyDescent="0.25">
      <c r="A144" s="14" t="s">
        <v>132</v>
      </c>
      <c r="B144" s="8">
        <v>389373.9</v>
      </c>
      <c r="C144" s="7">
        <f t="shared" si="21"/>
        <v>4.3661420936451787</v>
      </c>
      <c r="D144" s="14" t="s">
        <v>132</v>
      </c>
      <c r="E144" s="8">
        <v>199990</v>
      </c>
      <c r="F144" s="8">
        <f t="shared" si="18"/>
        <v>2.993655146206291</v>
      </c>
      <c r="G144" s="8">
        <f t="shared" si="19"/>
        <v>-189383.90000000002</v>
      </c>
      <c r="H144" s="7">
        <f t="shared" si="20"/>
        <v>-48.638057147641383</v>
      </c>
    </row>
    <row r="145" spans="1:8" ht="45" x14ac:dyDescent="0.25">
      <c r="A145" s="18" t="s">
        <v>53</v>
      </c>
      <c r="B145" s="16">
        <f>B146+B149</f>
        <v>411809.89999999997</v>
      </c>
      <c r="C145" s="17">
        <f t="shared" si="21"/>
        <v>4.6177222946114549</v>
      </c>
      <c r="D145" s="18" t="s">
        <v>53</v>
      </c>
      <c r="E145" s="16">
        <f>E146</f>
        <v>383362.94843999995</v>
      </c>
      <c r="F145" s="16">
        <f t="shared" si="18"/>
        <v>5.7385692457734034</v>
      </c>
      <c r="G145" s="16">
        <f t="shared" si="19"/>
        <v>-28446.951560000016</v>
      </c>
      <c r="H145" s="17">
        <f t="shared" si="20"/>
        <v>-6.907787199870624</v>
      </c>
    </row>
    <row r="146" spans="1:8" ht="30" x14ac:dyDescent="0.25">
      <c r="A146" s="12" t="s">
        <v>55</v>
      </c>
      <c r="B146" s="8">
        <f>B147</f>
        <v>274040.60077999998</v>
      </c>
      <c r="C146" s="7">
        <f t="shared" si="21"/>
        <v>3.0728823951306738</v>
      </c>
      <c r="D146" s="12" t="s">
        <v>55</v>
      </c>
      <c r="E146" s="8">
        <f>E147+E148</f>
        <v>383362.94843999995</v>
      </c>
      <c r="F146" s="8">
        <f t="shared" si="18"/>
        <v>5.7385692457734034</v>
      </c>
      <c r="G146" s="8">
        <f t="shared" si="19"/>
        <v>109322.34765999997</v>
      </c>
      <c r="H146" s="7">
        <f t="shared" si="20"/>
        <v>39.892755799263497</v>
      </c>
    </row>
    <row r="147" spans="1:8" ht="30" x14ac:dyDescent="0.25">
      <c r="A147" s="14" t="s">
        <v>56</v>
      </c>
      <c r="B147" s="8">
        <v>274040.60077999998</v>
      </c>
      <c r="C147" s="7">
        <f t="shared" si="21"/>
        <v>3.0728823951306738</v>
      </c>
      <c r="D147" s="14" t="s">
        <v>56</v>
      </c>
      <c r="E147" s="8">
        <v>245603.64843999999</v>
      </c>
      <c r="F147" s="8">
        <f t="shared" si="18"/>
        <v>3.6764469527448709</v>
      </c>
      <c r="G147" s="8">
        <f t="shared" si="19"/>
        <v>-28436.952339999989</v>
      </c>
      <c r="H147" s="7">
        <f t="shared" si="20"/>
        <v>-10.376912128735697</v>
      </c>
    </row>
    <row r="148" spans="1:8" ht="30" x14ac:dyDescent="0.25">
      <c r="A148" s="12"/>
      <c r="B148" s="8"/>
      <c r="C148" s="7"/>
      <c r="D148" s="14" t="s">
        <v>133</v>
      </c>
      <c r="E148" s="8">
        <v>137759.29999999999</v>
      </c>
      <c r="F148" s="8">
        <f t="shared" si="18"/>
        <v>2.062122293028533</v>
      </c>
      <c r="G148" s="8">
        <f t="shared" si="19"/>
        <v>137759.29999999999</v>
      </c>
      <c r="H148" s="7" t="str">
        <f t="shared" si="20"/>
        <v>---</v>
      </c>
    </row>
    <row r="149" spans="1:8" ht="30" x14ac:dyDescent="0.25">
      <c r="A149" s="12" t="s">
        <v>54</v>
      </c>
      <c r="B149" s="8">
        <f>B150</f>
        <v>137769.29921999999</v>
      </c>
      <c r="C149" s="7">
        <f t="shared" ref="C149:C154" si="22">B149/$B$174*100</f>
        <v>1.5448398994807813</v>
      </c>
      <c r="D149" s="14"/>
      <c r="E149" s="8"/>
      <c r="F149" s="8"/>
      <c r="G149" s="8"/>
      <c r="H149" s="7"/>
    </row>
    <row r="150" spans="1:8" ht="30" x14ac:dyDescent="0.25">
      <c r="A150" s="14" t="s">
        <v>133</v>
      </c>
      <c r="B150" s="8">
        <v>137769.29921999999</v>
      </c>
      <c r="C150" s="7">
        <f t="shared" si="22"/>
        <v>1.5448398994807813</v>
      </c>
      <c r="D150" s="14"/>
      <c r="E150" s="8"/>
      <c r="F150" s="8"/>
      <c r="G150" s="8"/>
      <c r="H150" s="7"/>
    </row>
    <row r="151" spans="1:8" ht="30" x14ac:dyDescent="0.25">
      <c r="A151" s="18" t="s">
        <v>65</v>
      </c>
      <c r="B151" s="16">
        <f>B152</f>
        <v>41292.800000000003</v>
      </c>
      <c r="C151" s="17">
        <f t="shared" si="22"/>
        <v>0.46302598156802921</v>
      </c>
      <c r="D151" s="18" t="s">
        <v>65</v>
      </c>
      <c r="E151" s="16">
        <f>E152</f>
        <v>17261.7</v>
      </c>
      <c r="F151" s="16">
        <f>E151/$E$174*100</f>
        <v>0.25839080472658205</v>
      </c>
      <c r="G151" s="16">
        <f t="shared" si="19"/>
        <v>-24031.100000000002</v>
      </c>
      <c r="H151" s="17">
        <f t="shared" si="20"/>
        <v>-58.196828502789835</v>
      </c>
    </row>
    <row r="152" spans="1:8" ht="30" x14ac:dyDescent="0.25">
      <c r="A152" s="12" t="s">
        <v>57</v>
      </c>
      <c r="B152" s="8">
        <f>B153+B154</f>
        <v>41292.800000000003</v>
      </c>
      <c r="C152" s="7">
        <f t="shared" si="22"/>
        <v>0.46302598156802921</v>
      </c>
      <c r="D152" s="12" t="s">
        <v>57</v>
      </c>
      <c r="E152" s="8">
        <f>E153+E154+E155</f>
        <v>17261.7</v>
      </c>
      <c r="F152" s="8">
        <f>E152/$E$174*100</f>
        <v>0.25839080472658205</v>
      </c>
      <c r="G152" s="8">
        <f t="shared" si="19"/>
        <v>-24031.100000000002</v>
      </c>
      <c r="H152" s="7">
        <f t="shared" si="20"/>
        <v>-58.196828502789835</v>
      </c>
    </row>
    <row r="153" spans="1:8" ht="30" x14ac:dyDescent="0.25">
      <c r="A153" s="14" t="s">
        <v>134</v>
      </c>
      <c r="B153" s="8">
        <v>7000</v>
      </c>
      <c r="C153" s="7">
        <f t="shared" si="22"/>
        <v>7.8492663877872265E-2</v>
      </c>
      <c r="D153" s="14" t="s">
        <v>134</v>
      </c>
      <c r="E153" s="8">
        <v>500.1</v>
      </c>
      <c r="F153" s="8">
        <f>E153/$E$174*100</f>
        <v>7.4860089935385081E-3</v>
      </c>
      <c r="G153" s="8">
        <f t="shared" si="19"/>
        <v>-6499.9</v>
      </c>
      <c r="H153" s="7">
        <f t="shared" si="20"/>
        <v>-92.855714285714285</v>
      </c>
    </row>
    <row r="154" spans="1:8" ht="30" x14ac:dyDescent="0.25">
      <c r="A154" s="14" t="s">
        <v>19</v>
      </c>
      <c r="B154" s="8">
        <v>34292.800000000003</v>
      </c>
      <c r="C154" s="7">
        <f t="shared" si="22"/>
        <v>0.38453331769015686</v>
      </c>
      <c r="D154" s="14" t="s">
        <v>165</v>
      </c>
      <c r="E154" s="8">
        <v>6500</v>
      </c>
      <c r="F154" s="8">
        <f>E154/$E$174*100</f>
        <v>9.7298657184563694E-2</v>
      </c>
      <c r="G154" s="8">
        <f t="shared" si="19"/>
        <v>-27792.800000000003</v>
      </c>
      <c r="H154" s="7">
        <f t="shared" si="20"/>
        <v>-81.045583912658046</v>
      </c>
    </row>
    <row r="155" spans="1:8" ht="30" x14ac:dyDescent="0.25">
      <c r="A155" s="14"/>
      <c r="B155" s="8"/>
      <c r="C155" s="7"/>
      <c r="D155" s="14" t="s">
        <v>166</v>
      </c>
      <c r="E155" s="8">
        <v>10261.6</v>
      </c>
      <c r="F155" s="8">
        <f>E155/$E$174*100</f>
        <v>0.15360613854847982</v>
      </c>
      <c r="G155" s="8">
        <f t="shared" si="19"/>
        <v>10261.6</v>
      </c>
      <c r="H155" s="7" t="str">
        <f t="shared" si="20"/>
        <v>---</v>
      </c>
    </row>
    <row r="156" spans="1:8" ht="30" x14ac:dyDescent="0.25">
      <c r="A156" s="18" t="s">
        <v>58</v>
      </c>
      <c r="B156" s="16">
        <f>B157</f>
        <v>15000</v>
      </c>
      <c r="C156" s="17">
        <f>B156/$B$174*100</f>
        <v>0.16819856545258344</v>
      </c>
      <c r="D156" s="18" t="s">
        <v>58</v>
      </c>
      <c r="E156" s="16">
        <f>E157</f>
        <v>15000</v>
      </c>
      <c r="F156" s="16">
        <f t="shared" ref="F156:F165" si="23">E156/$E$174*100</f>
        <v>0.22453536273360852</v>
      </c>
      <c r="G156" s="16">
        <f t="shared" si="19"/>
        <v>0</v>
      </c>
      <c r="H156" s="17">
        <f t="shared" si="20"/>
        <v>0</v>
      </c>
    </row>
    <row r="157" spans="1:8" ht="30" x14ac:dyDescent="0.25">
      <c r="A157" s="13" t="s">
        <v>59</v>
      </c>
      <c r="B157" s="8">
        <f>B158</f>
        <v>15000</v>
      </c>
      <c r="C157" s="7">
        <f>B157/$B$174*100</f>
        <v>0.16819856545258344</v>
      </c>
      <c r="D157" s="13" t="s">
        <v>59</v>
      </c>
      <c r="E157" s="8">
        <f>E158</f>
        <v>15000</v>
      </c>
      <c r="F157" s="8">
        <f t="shared" si="23"/>
        <v>0.22453536273360852</v>
      </c>
      <c r="G157" s="8">
        <f t="shared" si="19"/>
        <v>0</v>
      </c>
      <c r="H157" s="7">
        <f t="shared" si="20"/>
        <v>0</v>
      </c>
    </row>
    <row r="158" spans="1:8" ht="75" x14ac:dyDescent="0.25">
      <c r="A158" s="12" t="s">
        <v>60</v>
      </c>
      <c r="B158" s="8">
        <f>B159</f>
        <v>15000</v>
      </c>
      <c r="C158" s="7">
        <f>B158/$B$174*100</f>
        <v>0.16819856545258344</v>
      </c>
      <c r="D158" s="12" t="s">
        <v>60</v>
      </c>
      <c r="E158" s="8">
        <f>E159</f>
        <v>15000</v>
      </c>
      <c r="F158" s="8">
        <f t="shared" si="23"/>
        <v>0.22453536273360852</v>
      </c>
      <c r="G158" s="8">
        <f t="shared" si="19"/>
        <v>0</v>
      </c>
      <c r="H158" s="7">
        <f t="shared" si="20"/>
        <v>0</v>
      </c>
    </row>
    <row r="159" spans="1:8" ht="45" x14ac:dyDescent="0.25">
      <c r="A159" s="14" t="s">
        <v>135</v>
      </c>
      <c r="B159" s="8">
        <v>15000</v>
      </c>
      <c r="C159" s="7">
        <f>B159/$B$174*100</f>
        <v>0.16819856545258344</v>
      </c>
      <c r="D159" s="14" t="s">
        <v>135</v>
      </c>
      <c r="E159" s="8">
        <v>15000</v>
      </c>
      <c r="F159" s="8">
        <f t="shared" si="23"/>
        <v>0.22453536273360852</v>
      </c>
      <c r="G159" s="8">
        <f t="shared" si="19"/>
        <v>0</v>
      </c>
      <c r="H159" s="7">
        <f t="shared" si="20"/>
        <v>0</v>
      </c>
    </row>
    <row r="160" spans="1:8" ht="60" x14ac:dyDescent="0.25">
      <c r="A160" s="19"/>
      <c r="B160" s="16"/>
      <c r="C160" s="17"/>
      <c r="D160" s="18" t="s">
        <v>161</v>
      </c>
      <c r="E160" s="16">
        <f>E161</f>
        <v>3000</v>
      </c>
      <c r="F160" s="16">
        <f t="shared" si="23"/>
        <v>4.4907072546721702E-2</v>
      </c>
      <c r="G160" s="16">
        <f t="shared" si="19"/>
        <v>3000</v>
      </c>
      <c r="H160" s="17" t="str">
        <f t="shared" si="20"/>
        <v>---</v>
      </c>
    </row>
    <row r="161" spans="1:8" ht="45" x14ac:dyDescent="0.25">
      <c r="A161" s="14"/>
      <c r="B161" s="8"/>
      <c r="C161" s="7"/>
      <c r="D161" s="13" t="s">
        <v>162</v>
      </c>
      <c r="E161" s="8">
        <f>E162</f>
        <v>3000</v>
      </c>
      <c r="F161" s="8">
        <f t="shared" si="23"/>
        <v>4.4907072546721702E-2</v>
      </c>
      <c r="G161" s="8">
        <f t="shared" si="19"/>
        <v>3000</v>
      </c>
      <c r="H161" s="7" t="str">
        <f t="shared" si="20"/>
        <v>---</v>
      </c>
    </row>
    <row r="162" spans="1:8" ht="45" x14ac:dyDescent="0.25">
      <c r="A162" s="14"/>
      <c r="B162" s="8"/>
      <c r="C162" s="7"/>
      <c r="D162" s="12" t="s">
        <v>163</v>
      </c>
      <c r="E162" s="8">
        <f>E163</f>
        <v>3000</v>
      </c>
      <c r="F162" s="8">
        <f t="shared" si="23"/>
        <v>4.4907072546721702E-2</v>
      </c>
      <c r="G162" s="8">
        <f t="shared" si="19"/>
        <v>3000</v>
      </c>
      <c r="H162" s="7" t="str">
        <f t="shared" si="20"/>
        <v>---</v>
      </c>
    </row>
    <row r="163" spans="1:8" ht="45" x14ac:dyDescent="0.25">
      <c r="A163" s="14"/>
      <c r="B163" s="8"/>
      <c r="C163" s="7"/>
      <c r="D163" s="14" t="s">
        <v>164</v>
      </c>
      <c r="E163" s="8">
        <v>3000</v>
      </c>
      <c r="F163" s="8">
        <f t="shared" si="23"/>
        <v>4.4907072546721702E-2</v>
      </c>
      <c r="G163" s="8">
        <f t="shared" si="19"/>
        <v>3000</v>
      </c>
      <c r="H163" s="7" t="str">
        <f t="shared" si="20"/>
        <v>---</v>
      </c>
    </row>
    <row r="164" spans="1:8" ht="45" x14ac:dyDescent="0.25">
      <c r="A164" s="18" t="s">
        <v>61</v>
      </c>
      <c r="B164" s="16">
        <f>B165+B167</f>
        <v>448000</v>
      </c>
      <c r="C164" s="17">
        <f t="shared" ref="C164:C174" si="24">B164/$B$174*100</f>
        <v>5.023530488183825</v>
      </c>
      <c r="D164" s="18" t="s">
        <v>61</v>
      </c>
      <c r="E164" s="16">
        <f>E165+E167</f>
        <v>207700</v>
      </c>
      <c r="F164" s="16">
        <f t="shared" si="23"/>
        <v>3.109066322651366</v>
      </c>
      <c r="G164" s="16">
        <f t="shared" si="19"/>
        <v>-240300</v>
      </c>
      <c r="H164" s="17">
        <f t="shared" si="20"/>
        <v>-53.638392857142861</v>
      </c>
    </row>
    <row r="165" spans="1:8" ht="45" x14ac:dyDescent="0.25">
      <c r="A165" s="12" t="s">
        <v>62</v>
      </c>
      <c r="B165" s="8">
        <f>B166</f>
        <v>148000</v>
      </c>
      <c r="C165" s="7">
        <f t="shared" si="24"/>
        <v>1.6595591791321564</v>
      </c>
      <c r="D165" s="12" t="s">
        <v>170</v>
      </c>
      <c r="E165" s="8">
        <f>E166</f>
        <v>150000</v>
      </c>
      <c r="F165" s="8">
        <f t="shared" si="23"/>
        <v>2.245353627336085</v>
      </c>
      <c r="G165" s="8">
        <f t="shared" si="19"/>
        <v>2000</v>
      </c>
      <c r="H165" s="7">
        <f t="shared" si="20"/>
        <v>1.3513513513513513</v>
      </c>
    </row>
    <row r="166" spans="1:8" ht="45" x14ac:dyDescent="0.25">
      <c r="A166" s="14" t="s">
        <v>10</v>
      </c>
      <c r="B166" s="8">
        <v>148000</v>
      </c>
      <c r="C166" s="7">
        <f t="shared" si="24"/>
        <v>1.6595591791321564</v>
      </c>
      <c r="D166" s="14" t="s">
        <v>171</v>
      </c>
      <c r="E166" s="8">
        <v>150000</v>
      </c>
      <c r="F166" s="8">
        <f t="shared" ref="F166:F167" si="25">E166/$E$174*100</f>
        <v>2.245353627336085</v>
      </c>
      <c r="G166" s="8">
        <f t="shared" si="19"/>
        <v>2000</v>
      </c>
      <c r="H166" s="7">
        <f t="shared" si="20"/>
        <v>1.3513513513513513</v>
      </c>
    </row>
    <row r="167" spans="1:8" ht="60" x14ac:dyDescent="0.25">
      <c r="A167" s="12" t="s">
        <v>63</v>
      </c>
      <c r="B167" s="8">
        <f>B168</f>
        <v>300000</v>
      </c>
      <c r="C167" s="7">
        <f t="shared" si="24"/>
        <v>3.3639713090516685</v>
      </c>
      <c r="D167" s="12" t="s">
        <v>63</v>
      </c>
      <c r="E167" s="8">
        <f>E168</f>
        <v>57700</v>
      </c>
      <c r="F167" s="8">
        <f t="shared" si="25"/>
        <v>0.86371269531528072</v>
      </c>
      <c r="G167" s="8">
        <f t="shared" si="19"/>
        <v>-242300</v>
      </c>
      <c r="H167" s="7">
        <f t="shared" si="20"/>
        <v>-80.766666666666666</v>
      </c>
    </row>
    <row r="168" spans="1:8" ht="30" x14ac:dyDescent="0.25">
      <c r="A168" s="14" t="s">
        <v>13</v>
      </c>
      <c r="B168" s="8">
        <v>300000</v>
      </c>
      <c r="C168" s="7">
        <f t="shared" si="24"/>
        <v>3.3639713090516685</v>
      </c>
      <c r="D168" s="14" t="s">
        <v>13</v>
      </c>
      <c r="E168" s="8">
        <v>57700</v>
      </c>
      <c r="F168" s="8">
        <f t="shared" ref="F168:F174" si="26">E168/$E$174*100</f>
        <v>0.86371269531528072</v>
      </c>
      <c r="G168" s="8">
        <f t="shared" si="19"/>
        <v>-242300</v>
      </c>
      <c r="H168" s="7">
        <f t="shared" si="20"/>
        <v>-80.766666666666666</v>
      </c>
    </row>
    <row r="169" spans="1:8" ht="30" x14ac:dyDescent="0.25">
      <c r="A169" s="18" t="s">
        <v>64</v>
      </c>
      <c r="B169" s="16">
        <f>B170+B171+B172+B173</f>
        <v>65687.700000000012</v>
      </c>
      <c r="C169" s="17">
        <f t="shared" si="24"/>
        <v>0.73657179385864435</v>
      </c>
      <c r="D169" s="18" t="s">
        <v>64</v>
      </c>
      <c r="E169" s="16">
        <f>SUM(E170:E173)</f>
        <v>65687.7</v>
      </c>
      <c r="F169" s="16">
        <f t="shared" si="26"/>
        <v>0.98328076977576373</v>
      </c>
      <c r="G169" s="16">
        <f t="shared" si="19"/>
        <v>0</v>
      </c>
      <c r="H169" s="17">
        <f t="shared" si="20"/>
        <v>0</v>
      </c>
    </row>
    <row r="170" spans="1:8" ht="30" x14ac:dyDescent="0.25">
      <c r="A170" s="14" t="s">
        <v>136</v>
      </c>
      <c r="B170" s="8">
        <v>2695.4</v>
      </c>
      <c r="C170" s="7">
        <f t="shared" si="24"/>
        <v>3.022416088805956E-2</v>
      </c>
      <c r="D170" s="14" t="s">
        <v>136</v>
      </c>
      <c r="E170" s="8">
        <v>2695.3</v>
      </c>
      <c r="F170" s="8">
        <f t="shared" si="26"/>
        <v>4.0346010878393006E-2</v>
      </c>
      <c r="G170" s="8">
        <f t="shared" si="19"/>
        <v>-9.9999999999909051E-2</v>
      </c>
      <c r="H170" s="7">
        <f t="shared" si="20"/>
        <v>-3.7100244861582345E-3</v>
      </c>
    </row>
    <row r="171" spans="1:8" ht="60" x14ac:dyDescent="0.25">
      <c r="A171" s="14" t="s">
        <v>137</v>
      </c>
      <c r="B171" s="8">
        <v>8258</v>
      </c>
      <c r="C171" s="7">
        <f t="shared" si="24"/>
        <v>9.2598916900495598E-2</v>
      </c>
      <c r="D171" s="14" t="s">
        <v>137</v>
      </c>
      <c r="E171" s="8">
        <v>1456.6</v>
      </c>
      <c r="F171" s="8">
        <f t="shared" si="26"/>
        <v>2.180388062385161E-2</v>
      </c>
      <c r="G171" s="8">
        <f t="shared" si="19"/>
        <v>-6801.4</v>
      </c>
      <c r="H171" s="7">
        <f t="shared" si="20"/>
        <v>-82.3613465730201</v>
      </c>
    </row>
    <row r="172" spans="1:8" ht="45" x14ac:dyDescent="0.25">
      <c r="A172" s="14" t="s">
        <v>138</v>
      </c>
      <c r="B172" s="8">
        <v>17128</v>
      </c>
      <c r="C172" s="7">
        <f t="shared" si="24"/>
        <v>0.19206033527145661</v>
      </c>
      <c r="D172" s="14" t="s">
        <v>138</v>
      </c>
      <c r="E172" s="8">
        <v>45349.2</v>
      </c>
      <c r="F172" s="8">
        <f t="shared" si="26"/>
        <v>0.67883327144526384</v>
      </c>
      <c r="G172" s="8">
        <f t="shared" si="19"/>
        <v>28221.199999999997</v>
      </c>
      <c r="H172" s="7">
        <f t="shared" si="20"/>
        <v>164.76646426903315</v>
      </c>
    </row>
    <row r="173" spans="1:8" ht="120" x14ac:dyDescent="0.25">
      <c r="A173" s="14" t="s">
        <v>139</v>
      </c>
      <c r="B173" s="8">
        <v>37606.300000000003</v>
      </c>
      <c r="C173" s="7">
        <f t="shared" si="24"/>
        <v>0.42168838079863258</v>
      </c>
      <c r="D173" s="14" t="s">
        <v>139</v>
      </c>
      <c r="E173" s="8">
        <v>16186.6</v>
      </c>
      <c r="F173" s="8">
        <f t="shared" si="26"/>
        <v>0.24229760682825519</v>
      </c>
      <c r="G173" s="8">
        <f t="shared" si="19"/>
        <v>-21419.700000000004</v>
      </c>
      <c r="H173" s="7">
        <f t="shared" si="20"/>
        <v>-56.9577437822918</v>
      </c>
    </row>
    <row r="174" spans="1:8" ht="14.25" x14ac:dyDescent="0.2">
      <c r="A174" s="10" t="s">
        <v>5</v>
      </c>
      <c r="B174" s="11">
        <f>B6+B10+B14+B33+B52+B59+B70+B104+B108+B112+B119+B137+B141+B145+B151+B156+B160+B164+B169</f>
        <v>8918030.8759700004</v>
      </c>
      <c r="C174" s="11">
        <f t="shared" si="24"/>
        <v>100</v>
      </c>
      <c r="D174" s="10"/>
      <c r="E174" s="11">
        <f>E6+E10+E14+E33+E52+E59+E70+E104+E108+E112+E119+E137+E141+E145+E151+E156+E160+E164+E169</f>
        <v>6680462.1852800008</v>
      </c>
      <c r="F174" s="11">
        <f t="shared" si="26"/>
        <v>100</v>
      </c>
      <c r="G174" s="11">
        <f t="shared" ref="G174" si="27">E174-B174</f>
        <v>-2237568.6906899996</v>
      </c>
      <c r="H174" s="11">
        <f t="shared" ref="H174" si="28">IF(B174=0,"---",G174/B174*100)</f>
        <v>-25.090389591711553</v>
      </c>
    </row>
    <row r="177" spans="2:5" x14ac:dyDescent="0.2">
      <c r="E177" s="20"/>
    </row>
    <row r="178" spans="2:5" x14ac:dyDescent="0.2">
      <c r="B178" s="20"/>
    </row>
    <row r="179" spans="2:5" x14ac:dyDescent="0.2">
      <c r="B179" s="20"/>
    </row>
  </sheetData>
  <mergeCells count="2">
    <mergeCell ref="A2:H2"/>
    <mergeCell ref="E1:H1"/>
  </mergeCells>
  <printOptions horizontalCentered="1"/>
  <pageMargins left="0.39370078740157483" right="0.39370078740157483" top="0.59055118110236227" bottom="0.39370078740157483" header="0" footer="0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2020-11-11T11:01:56Z</dcterms:modified>
</cp:coreProperties>
</file>